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(D)\Politics\2026 Files\2026 Website\Federal Budget\"/>
    </mc:Choice>
  </mc:AlternateContent>
  <xr:revisionPtr revIDLastSave="0" documentId="13_ncr:1_{AA102B78-123E-427E-8CD2-7A72703E30B3}" xr6:coauthVersionLast="47" xr6:coauthVersionMax="47" xr10:uidLastSave="{00000000-0000-0000-0000-000000000000}"/>
  <bookViews>
    <workbookView xWindow="-108" yWindow="-108" windowWidth="23256" windowHeight="12576" xr2:uid="{C451CDBE-C47C-41BA-A6E9-302971AB74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7" i="1"/>
  <c r="L6" i="1"/>
  <c r="G5" i="1"/>
  <c r="F5" i="1"/>
  <c r="L5" i="1" s="1"/>
  <c r="D5" i="1"/>
  <c r="C5" i="1"/>
  <c r="H5" i="1" s="1"/>
  <c r="A5" i="1"/>
  <c r="B32" i="1"/>
  <c r="B31" i="1"/>
  <c r="B30" i="1"/>
  <c r="B29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J5" i="1" l="1"/>
  <c r="E5" i="1"/>
  <c r="I5" i="1" s="1"/>
  <c r="D6" i="1"/>
  <c r="D7" i="1" l="1"/>
  <c r="E6" i="1"/>
  <c r="I6" i="1" s="1"/>
  <c r="M8" i="1"/>
  <c r="M7" i="1"/>
  <c r="M6" i="1"/>
  <c r="C6" i="1"/>
  <c r="B6" i="1"/>
  <c r="B7" i="1" s="1"/>
  <c r="C7" i="1" l="1"/>
  <c r="J6" i="1"/>
  <c r="F6" i="1"/>
  <c r="G6" i="1" s="1"/>
  <c r="D8" i="1"/>
  <c r="M5" i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C8" i="1" l="1"/>
  <c r="J7" i="1"/>
  <c r="E7" i="1"/>
  <c r="I7" i="1" s="1"/>
  <c r="H6" i="1"/>
  <c r="D9" i="1"/>
  <c r="C9" i="1" l="1"/>
  <c r="J8" i="1"/>
  <c r="E8" i="1"/>
  <c r="I8" i="1" s="1"/>
  <c r="F7" i="1"/>
  <c r="D10" i="1"/>
  <c r="F8" i="1" l="1"/>
  <c r="G8" i="1" s="1"/>
  <c r="H8" i="1" s="1"/>
  <c r="G7" i="1"/>
  <c r="H7" i="1" s="1"/>
  <c r="C10" i="1"/>
  <c r="J9" i="1"/>
  <c r="E9" i="1"/>
  <c r="I9" i="1" s="1"/>
  <c r="D11" i="1"/>
  <c r="C11" i="1" l="1"/>
  <c r="J10" i="1"/>
  <c r="E10" i="1"/>
  <c r="I10" i="1" s="1"/>
  <c r="F9" i="1"/>
  <c r="D12" i="1"/>
  <c r="F10" i="1" l="1"/>
  <c r="G10" i="1" s="1"/>
  <c r="H10" i="1" s="1"/>
  <c r="G9" i="1"/>
  <c r="H9" i="1"/>
  <c r="C12" i="1"/>
  <c r="J11" i="1"/>
  <c r="E11" i="1"/>
  <c r="I11" i="1" s="1"/>
  <c r="D13" i="1"/>
  <c r="C13" i="1" l="1"/>
  <c r="J12" i="1"/>
  <c r="E12" i="1"/>
  <c r="I12" i="1" s="1"/>
  <c r="F11" i="1"/>
  <c r="D14" i="1"/>
  <c r="F12" i="1" l="1"/>
  <c r="G12" i="1" s="1"/>
  <c r="H12" i="1" s="1"/>
  <c r="G11" i="1"/>
  <c r="H11" i="1" s="1"/>
  <c r="C14" i="1"/>
  <c r="J13" i="1"/>
  <c r="E13" i="1"/>
  <c r="I13" i="1" s="1"/>
  <c r="D15" i="1"/>
  <c r="F13" i="1" l="1"/>
  <c r="G13" i="1" s="1"/>
  <c r="H13" i="1" s="1"/>
  <c r="C15" i="1"/>
  <c r="J14" i="1"/>
  <c r="E14" i="1"/>
  <c r="I14" i="1" s="1"/>
  <c r="D16" i="1"/>
  <c r="C16" i="1" l="1"/>
  <c r="J15" i="1"/>
  <c r="F14" i="1"/>
  <c r="G14" i="1" s="1"/>
  <c r="H14" i="1" s="1"/>
  <c r="E15" i="1"/>
  <c r="I15" i="1" s="1"/>
  <c r="D17" i="1"/>
  <c r="F15" i="1" l="1"/>
  <c r="C17" i="1"/>
  <c r="J16" i="1"/>
  <c r="E16" i="1"/>
  <c r="I16" i="1" s="1"/>
  <c r="D18" i="1"/>
  <c r="E17" i="1"/>
  <c r="I17" i="1" s="1"/>
  <c r="F16" i="1" l="1"/>
  <c r="F17" i="1" s="1"/>
  <c r="G15" i="1"/>
  <c r="H15" i="1" s="1"/>
  <c r="C18" i="1"/>
  <c r="E18" i="1" s="1"/>
  <c r="I18" i="1" s="1"/>
  <c r="J17" i="1"/>
  <c r="D19" i="1"/>
  <c r="G16" i="1" l="1"/>
  <c r="H16" i="1" s="1"/>
  <c r="C19" i="1"/>
  <c r="E19" i="1" s="1"/>
  <c r="I19" i="1" s="1"/>
  <c r="J18" i="1"/>
  <c r="D20" i="1"/>
  <c r="G17" i="1"/>
  <c r="H17" i="1" s="1"/>
  <c r="F18" i="1"/>
  <c r="C20" i="1" l="1"/>
  <c r="E20" i="1" s="1"/>
  <c r="I20" i="1" s="1"/>
  <c r="J19" i="1"/>
  <c r="F19" i="1"/>
  <c r="G18" i="1"/>
  <c r="H18" i="1" s="1"/>
  <c r="D21" i="1"/>
  <c r="C21" i="1" l="1"/>
  <c r="J20" i="1"/>
  <c r="D22" i="1"/>
  <c r="E21" i="1"/>
  <c r="I21" i="1" s="1"/>
  <c r="F20" i="1"/>
  <c r="G19" i="1"/>
  <c r="H19" i="1" s="1"/>
  <c r="C22" i="1" l="1"/>
  <c r="J21" i="1"/>
  <c r="F21" i="1"/>
  <c r="G20" i="1"/>
  <c r="H20" i="1" s="1"/>
  <c r="D23" i="1"/>
  <c r="E22" i="1"/>
  <c r="I22" i="1" s="1"/>
  <c r="C23" i="1" l="1"/>
  <c r="J22" i="1"/>
  <c r="D24" i="1"/>
  <c r="E23" i="1"/>
  <c r="I23" i="1" s="1"/>
  <c r="F22" i="1"/>
  <c r="G21" i="1"/>
  <c r="H21" i="1" s="1"/>
  <c r="C24" i="1" l="1"/>
  <c r="J23" i="1"/>
  <c r="F23" i="1"/>
  <c r="G22" i="1"/>
  <c r="H22" i="1" s="1"/>
  <c r="D25" i="1"/>
  <c r="E24" i="1"/>
  <c r="I24" i="1" s="1"/>
  <c r="C25" i="1" l="1"/>
  <c r="J24" i="1"/>
  <c r="D26" i="1"/>
  <c r="E25" i="1"/>
  <c r="I25" i="1" s="1"/>
  <c r="F24" i="1"/>
  <c r="G23" i="1"/>
  <c r="H23" i="1" s="1"/>
  <c r="C26" i="1" l="1"/>
  <c r="J25" i="1"/>
  <c r="F25" i="1"/>
  <c r="G24" i="1"/>
  <c r="H24" i="1" s="1"/>
  <c r="D27" i="1"/>
  <c r="E26" i="1"/>
  <c r="I26" i="1" s="1"/>
  <c r="C27" i="1" l="1"/>
  <c r="J26" i="1"/>
  <c r="D28" i="1"/>
  <c r="D29" i="1" s="1"/>
  <c r="E27" i="1"/>
  <c r="I27" i="1" s="1"/>
  <c r="F26" i="1"/>
  <c r="G25" i="1"/>
  <c r="H25" i="1" s="1"/>
  <c r="C28" i="1" l="1"/>
  <c r="J27" i="1"/>
  <c r="D30" i="1"/>
  <c r="F27" i="1"/>
  <c r="G26" i="1"/>
  <c r="H26" i="1" s="1"/>
  <c r="E28" i="1"/>
  <c r="I28" i="1" s="1"/>
  <c r="J28" i="1" l="1"/>
  <c r="C29" i="1"/>
  <c r="D31" i="1"/>
  <c r="F28" i="1"/>
  <c r="G27" i="1"/>
  <c r="H27" i="1" s="1"/>
  <c r="C30" i="1" l="1"/>
  <c r="J29" i="1"/>
  <c r="E29" i="1"/>
  <c r="I29" i="1" s="1"/>
  <c r="G28" i="1"/>
  <c r="H28" i="1" s="1"/>
  <c r="F29" i="1"/>
  <c r="D32" i="1"/>
  <c r="C31" i="1" l="1"/>
  <c r="J30" i="1"/>
  <c r="E30" i="1"/>
  <c r="I30" i="1" s="1"/>
  <c r="G29" i="1"/>
  <c r="H29" i="1" s="1"/>
  <c r="F30" i="1"/>
  <c r="C32" i="1" l="1"/>
  <c r="J31" i="1"/>
  <c r="E31" i="1"/>
  <c r="I31" i="1" s="1"/>
  <c r="G30" i="1"/>
  <c r="H30" i="1" s="1"/>
  <c r="F31" i="1"/>
  <c r="J32" i="1" l="1"/>
  <c r="E32" i="1"/>
  <c r="I32" i="1" s="1"/>
  <c r="G31" i="1"/>
  <c r="H31" i="1" s="1"/>
  <c r="F32" i="1"/>
  <c r="G32" i="1" s="1"/>
  <c r="H32" i="1" s="1"/>
</calcChain>
</file>

<file path=xl/sharedStrings.xml><?xml version="1.0" encoding="utf-8"?>
<sst xmlns="http://schemas.openxmlformats.org/spreadsheetml/2006/main" count="40" uniqueCount="36">
  <si>
    <t>Debt (T$)</t>
  </si>
  <si>
    <t>Revenue Growth</t>
  </si>
  <si>
    <t>Year (Date)</t>
  </si>
  <si>
    <t>year (#)</t>
  </si>
  <si>
    <t>Deficit (-) or Surplus (+)</t>
  </si>
  <si>
    <t>Revenue    (T$)</t>
  </si>
  <si>
    <t>Interest        (T$)</t>
  </si>
  <si>
    <t>Spending (T$)</t>
  </si>
  <si>
    <t>Spending Growth</t>
  </si>
  <si>
    <t xml:space="preserve">   Revenue = Last Year + Revenue Growth</t>
  </si>
  <si>
    <t xml:space="preserve">   Spending = Last Year + Spending Growth</t>
  </si>
  <si>
    <t xml:space="preserve">   Deficit = Revenue - Spending</t>
  </si>
  <si>
    <t>Rates as Percents</t>
  </si>
  <si>
    <t xml:space="preserve">   Year (Date)</t>
  </si>
  <si>
    <t xml:space="preserve">   Revenue (T$)</t>
  </si>
  <si>
    <t xml:space="preserve">   Spending (T$)</t>
  </si>
  <si>
    <t xml:space="preserve">   Debt (T$)</t>
  </si>
  <si>
    <t xml:space="preserve">   Interest (T$)</t>
  </si>
  <si>
    <t xml:space="preserve">   New Debt Rate (ratio)</t>
  </si>
  <si>
    <t>Rates as Ratios</t>
  </si>
  <si>
    <t xml:space="preserve">   Revenue Growth (ratio)</t>
  </si>
  <si>
    <t xml:space="preserve">   Spending Growth (ratio)</t>
  </si>
  <si>
    <t>REQUIRED FIRST YEAR ENTRIES</t>
  </si>
  <si>
    <t>REQUIRED ASSUMPTION ENTRIES</t>
  </si>
  <si>
    <t>Assumptions and Required Entries</t>
  </si>
  <si>
    <t>`</t>
  </si>
  <si>
    <t xml:space="preserve">   Interest = Debt x Borrowing Rate</t>
  </si>
  <si>
    <t>Interest/ Revenue</t>
  </si>
  <si>
    <t>Deficit/ Revenue</t>
  </si>
  <si>
    <t>Spending/ Revenue</t>
  </si>
  <si>
    <t>NA</t>
  </si>
  <si>
    <t xml:space="preserve">   Debt = Last Year Debt + Deficit</t>
  </si>
  <si>
    <t>Rates</t>
  </si>
  <si>
    <t>Current Debt</t>
  </si>
  <si>
    <t>New Debt</t>
  </si>
  <si>
    <t>Table 5: CURRENT FEDERAL BUDGET PRACTICE - REVENUE GROWTH = 5.0% &amp; SPENDING GROWTH = 5.8%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</si>
</sst>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_);[Red]\(0.00\)"/>
    <numFmt numFmtId="167" formatCode="0_);[Red]\(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 applyAlignment="1">
      <alignment horizontal="center"/>
    </xf>
    <xf numFmtId="166" fontId="0" fillId="0" borderId="1" xfId="0" applyNumberFormat="1" applyBorder="1"/>
    <xf numFmtId="0" fontId="1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1" fillId="0" borderId="3" xfId="0" applyFont="1" applyBorder="1"/>
    <xf numFmtId="0" fontId="1" fillId="0" borderId="9" xfId="0" applyFont="1" applyBorder="1"/>
    <xf numFmtId="0" fontId="0" fillId="0" borderId="9" xfId="0" applyBorder="1"/>
    <xf numFmtId="166" fontId="1" fillId="0" borderId="1" xfId="0" applyNumberFormat="1" applyFont="1" applyBorder="1"/>
    <xf numFmtId="166" fontId="2" fillId="0" borderId="1" xfId="0" applyNumberFormat="1" applyFont="1" applyBorder="1"/>
    <xf numFmtId="167" fontId="3" fillId="0" borderId="1" xfId="0" applyNumberFormat="1" applyFont="1" applyBorder="1" applyAlignment="1">
      <alignment horizontal="center"/>
    </xf>
    <xf numFmtId="166" fontId="4" fillId="0" borderId="1" xfId="0" applyNumberFormat="1" applyFont="1" applyBorder="1"/>
    <xf numFmtId="166" fontId="1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8" xfId="0" applyFont="1" applyBorder="1"/>
    <xf numFmtId="0" fontId="0" fillId="0" borderId="10" xfId="0" applyBorder="1"/>
    <xf numFmtId="0" fontId="0" fillId="0" borderId="2" xfId="0" applyBorder="1"/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1" xfId="0" applyNumberFormat="1" applyFont="1" applyBorder="1"/>
    <xf numFmtId="165" fontId="5" fillId="0" borderId="1" xfId="0" applyNumberFormat="1" applyFont="1" applyBorder="1"/>
    <xf numFmtId="165" fontId="5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7E7F9-47BD-42CC-8DB2-27A34D082518}">
  <dimension ref="A1:M36"/>
  <sheetViews>
    <sheetView tabSelected="1" workbookViewId="0">
      <pane ySplit="4" topLeftCell="A5" activePane="bottomLeft" state="frozen"/>
      <selection pane="bottomLeft" activeCell="L8" sqref="L8"/>
    </sheetView>
  </sheetViews>
  <sheetFormatPr defaultRowHeight="14.4" x14ac:dyDescent="0.3"/>
  <cols>
    <col min="1" max="2" width="6.77734375" customWidth="1"/>
    <col min="3" max="4" width="8.77734375" customWidth="1"/>
    <col min="5" max="5" width="11.77734375" customWidth="1"/>
    <col min="6" max="7" width="8.77734375" customWidth="1"/>
    <col min="8" max="10" width="9.77734375" customWidth="1"/>
    <col min="11" max="11" width="16.77734375" customWidth="1"/>
    <col min="12" max="13" width="9.77734375" customWidth="1"/>
  </cols>
  <sheetData>
    <row r="1" spans="1:13" ht="14.4" customHeight="1" x14ac:dyDescent="0.3">
      <c r="A1" s="2" t="s">
        <v>35</v>
      </c>
    </row>
    <row r="2" spans="1:13" ht="14.4" customHeight="1" x14ac:dyDescent="0.3">
      <c r="K2" s="31" t="s">
        <v>24</v>
      </c>
      <c r="L2" s="31"/>
      <c r="M2" s="31"/>
    </row>
    <row r="3" spans="1:13" ht="14.4" customHeight="1" x14ac:dyDescent="0.3">
      <c r="A3" s="32" t="s">
        <v>2</v>
      </c>
      <c r="B3" s="32" t="s">
        <v>3</v>
      </c>
      <c r="C3" s="32" t="s">
        <v>5</v>
      </c>
      <c r="D3" s="32" t="s">
        <v>7</v>
      </c>
      <c r="E3" s="32" t="s">
        <v>4</v>
      </c>
      <c r="F3" s="32" t="s">
        <v>0</v>
      </c>
      <c r="G3" s="33" t="s">
        <v>6</v>
      </c>
      <c r="H3" s="35" t="s">
        <v>27</v>
      </c>
      <c r="I3" s="33" t="s">
        <v>28</v>
      </c>
      <c r="J3" s="33" t="s">
        <v>29</v>
      </c>
      <c r="K3" s="33" t="s">
        <v>32</v>
      </c>
      <c r="L3" s="32" t="s">
        <v>19</v>
      </c>
      <c r="M3" s="32" t="s">
        <v>12</v>
      </c>
    </row>
    <row r="4" spans="1:13" ht="14.4" customHeight="1" x14ac:dyDescent="0.3">
      <c r="A4" s="32"/>
      <c r="B4" s="32"/>
      <c r="C4" s="32"/>
      <c r="D4" s="32"/>
      <c r="E4" s="32"/>
      <c r="F4" s="32"/>
      <c r="G4" s="34"/>
      <c r="H4" s="36"/>
      <c r="I4" s="34"/>
      <c r="J4" s="34"/>
      <c r="K4" s="34"/>
      <c r="L4" s="32"/>
      <c r="M4" s="32"/>
    </row>
    <row r="5" spans="1:13" ht="14.4" customHeight="1" x14ac:dyDescent="0.3">
      <c r="A5" s="3">
        <f>L17</f>
        <v>2025</v>
      </c>
      <c r="B5" s="22">
        <v>0</v>
      </c>
      <c r="C5" s="6">
        <f>L18</f>
        <v>5.24</v>
      </c>
      <c r="D5" s="21">
        <f>L19</f>
        <v>7.01</v>
      </c>
      <c r="E5" s="23">
        <f>C5-D5</f>
        <v>-1.7699999999999996</v>
      </c>
      <c r="F5" s="20">
        <f>-L20</f>
        <v>-37.64</v>
      </c>
      <c r="G5" s="20">
        <f>-L21</f>
        <v>-0.97</v>
      </c>
      <c r="H5" s="24">
        <f>G5/C5</f>
        <v>-0.18511450381679387</v>
      </c>
      <c r="I5" s="24">
        <f>E5/C5</f>
        <v>-0.33778625954198466</v>
      </c>
      <c r="J5" s="25">
        <f>D5/C5</f>
        <v>1.3377862595419847</v>
      </c>
      <c r="K5" s="7" t="s">
        <v>33</v>
      </c>
      <c r="L5" s="40">
        <f>G5/F5</f>
        <v>2.5770456960680126E-2</v>
      </c>
      <c r="M5" s="41">
        <f>100*L5</f>
        <v>2.5770456960680126</v>
      </c>
    </row>
    <row r="6" spans="1:13" ht="14.4" customHeight="1" x14ac:dyDescent="0.3">
      <c r="A6" s="5">
        <f t="shared" ref="A6:B28" si="0">A5+1</f>
        <v>2026</v>
      </c>
      <c r="B6" s="5">
        <f t="shared" si="0"/>
        <v>1</v>
      </c>
      <c r="C6" s="6">
        <f t="shared" ref="C6:C32" si="1">C5+($L$7*C5)</f>
        <v>5.5020000000000007</v>
      </c>
      <c r="D6" s="21">
        <f t="shared" ref="D6:D32" si="2">D5+($L$8*D5)</f>
        <v>7.4165799999999997</v>
      </c>
      <c r="E6" s="20">
        <f t="shared" ref="E6:E28" si="3">C6-D6</f>
        <v>-1.9145799999999991</v>
      </c>
      <c r="F6" s="20">
        <f>F5+E6</f>
        <v>-39.554580000000001</v>
      </c>
      <c r="G6" s="20">
        <f>F6*$L$6</f>
        <v>-1.50307404</v>
      </c>
      <c r="H6" s="24">
        <f t="shared" ref="H6:H32" si="4">G6/C6</f>
        <v>-0.27318684841875679</v>
      </c>
      <c r="I6" s="24">
        <f t="shared" ref="I6:I32" si="5">E6/C6</f>
        <v>-0.3479789167575425</v>
      </c>
      <c r="J6" s="25">
        <f t="shared" ref="J6:J32" si="6">D6/C6</f>
        <v>1.3479789167575424</v>
      </c>
      <c r="K6" s="7" t="s">
        <v>34</v>
      </c>
      <c r="L6" s="7">
        <f>M24</f>
        <v>3.7999999999999999E-2</v>
      </c>
      <c r="M6" s="41">
        <f t="shared" ref="M6:M8" si="7">100*L6</f>
        <v>3.8</v>
      </c>
    </row>
    <row r="7" spans="1:13" ht="14.4" customHeight="1" x14ac:dyDescent="0.3">
      <c r="A7" s="5">
        <f t="shared" ref="A7" si="8">A6+1</f>
        <v>2027</v>
      </c>
      <c r="B7" s="5">
        <f t="shared" ref="B7:B12" si="9">B6+1</f>
        <v>2</v>
      </c>
      <c r="C7" s="6">
        <f t="shared" si="1"/>
        <v>5.7771000000000008</v>
      </c>
      <c r="D7" s="21">
        <f t="shared" si="2"/>
        <v>7.8467416399999994</v>
      </c>
      <c r="E7" s="20">
        <f t="shared" si="3"/>
        <v>-2.0696416399999986</v>
      </c>
      <c r="F7" s="20">
        <f t="shared" ref="F7:F28" si="10">F6+E7</f>
        <v>-41.624221640000002</v>
      </c>
      <c r="G7" s="20">
        <f t="shared" ref="G7:G12" si="11">F7*$L$6</f>
        <v>-1.5817204223200001</v>
      </c>
      <c r="H7" s="24">
        <f t="shared" si="4"/>
        <v>-0.27379142170293053</v>
      </c>
      <c r="I7" s="24">
        <f t="shared" si="5"/>
        <v>-0.35824923231379036</v>
      </c>
      <c r="J7" s="25">
        <f t="shared" si="6"/>
        <v>1.3582492323137905</v>
      </c>
      <c r="K7" s="7" t="s">
        <v>1</v>
      </c>
      <c r="L7" s="7">
        <f>M25</f>
        <v>0.05</v>
      </c>
      <c r="M7" s="41">
        <f t="shared" si="7"/>
        <v>5</v>
      </c>
    </row>
    <row r="8" spans="1:13" ht="14.4" customHeight="1" x14ac:dyDescent="0.3">
      <c r="A8" s="5">
        <f t="shared" ref="A8" si="12">A7+1</f>
        <v>2028</v>
      </c>
      <c r="B8" s="5">
        <f t="shared" si="9"/>
        <v>3</v>
      </c>
      <c r="C8" s="6">
        <f t="shared" si="1"/>
        <v>6.0659550000000007</v>
      </c>
      <c r="D8" s="21">
        <f t="shared" si="2"/>
        <v>8.3018526551199994</v>
      </c>
      <c r="E8" s="20">
        <f t="shared" si="3"/>
        <v>-2.2358976551199987</v>
      </c>
      <c r="F8" s="20">
        <f t="shared" si="10"/>
        <v>-43.860119295120001</v>
      </c>
      <c r="G8" s="20">
        <f t="shared" si="11"/>
        <v>-1.6666845332145599</v>
      </c>
      <c r="H8" s="24">
        <f t="shared" si="4"/>
        <v>-0.27476045127511822</v>
      </c>
      <c r="I8" s="24">
        <f t="shared" si="5"/>
        <v>-0.36859779789332403</v>
      </c>
      <c r="J8" s="25">
        <f t="shared" si="6"/>
        <v>1.3685977978933241</v>
      </c>
      <c r="K8" s="7" t="s">
        <v>8</v>
      </c>
      <c r="L8" s="12">
        <f>M26</f>
        <v>5.8000000000000003E-2</v>
      </c>
      <c r="M8" s="42">
        <f t="shared" si="7"/>
        <v>5.8000000000000007</v>
      </c>
    </row>
    <row r="9" spans="1:13" ht="14.4" customHeight="1" x14ac:dyDescent="0.3">
      <c r="A9" s="5">
        <f t="shared" ref="A9" si="13">A8+1</f>
        <v>2029</v>
      </c>
      <c r="B9" s="5">
        <f t="shared" si="9"/>
        <v>4</v>
      </c>
      <c r="C9" s="6">
        <f t="shared" si="1"/>
        <v>6.3692527500000011</v>
      </c>
      <c r="D9" s="21">
        <f t="shared" si="2"/>
        <v>8.7833601091169591</v>
      </c>
      <c r="E9" s="20">
        <f t="shared" si="3"/>
        <v>-2.414107359116958</v>
      </c>
      <c r="F9" s="20">
        <f t="shared" si="10"/>
        <v>-46.274226654236955</v>
      </c>
      <c r="G9" s="20">
        <f t="shared" si="11"/>
        <v>-1.7584206128610043</v>
      </c>
      <c r="H9" s="24">
        <f t="shared" si="4"/>
        <v>-0.27607957823011559</v>
      </c>
      <c r="I9" s="24">
        <f t="shared" si="5"/>
        <v>-0.37902520968679687</v>
      </c>
      <c r="J9" s="25">
        <f t="shared" si="6"/>
        <v>1.3790252096867968</v>
      </c>
      <c r="K9" s="17"/>
      <c r="L9" s="16"/>
      <c r="M9" s="27"/>
    </row>
    <row r="10" spans="1:13" x14ac:dyDescent="0.3">
      <c r="A10" s="5">
        <f t="shared" ref="A10" si="14">A9+1</f>
        <v>2030</v>
      </c>
      <c r="B10" s="8">
        <f t="shared" si="9"/>
        <v>5</v>
      </c>
      <c r="C10" s="6">
        <f t="shared" si="1"/>
        <v>6.6877153875000008</v>
      </c>
      <c r="D10" s="21">
        <f t="shared" si="2"/>
        <v>9.2927949954457425</v>
      </c>
      <c r="E10" s="20">
        <f t="shared" si="3"/>
        <v>-2.6050796079457417</v>
      </c>
      <c r="F10" s="20">
        <f t="shared" si="10"/>
        <v>-48.879306262182695</v>
      </c>
      <c r="G10" s="20">
        <f t="shared" si="11"/>
        <v>-1.8574136379629425</v>
      </c>
      <c r="H10" s="24">
        <f t="shared" si="4"/>
        <v>-0.27773515024796536</v>
      </c>
      <c r="I10" s="24">
        <f t="shared" si="5"/>
        <v>-0.38953206842726773</v>
      </c>
      <c r="J10" s="25">
        <f t="shared" si="6"/>
        <v>1.3895320684272678</v>
      </c>
      <c r="K10" s="18" t="s">
        <v>9</v>
      </c>
      <c r="L10" s="19"/>
      <c r="M10" s="19"/>
    </row>
    <row r="11" spans="1:13" x14ac:dyDescent="0.3">
      <c r="A11" s="5">
        <f t="shared" ref="A11" si="15">A10+1</f>
        <v>2031</v>
      </c>
      <c r="B11" s="8">
        <f t="shared" si="9"/>
        <v>6</v>
      </c>
      <c r="C11" s="6">
        <f t="shared" si="1"/>
        <v>7.0221011568750011</v>
      </c>
      <c r="D11" s="21">
        <f t="shared" si="2"/>
        <v>9.8317771051815956</v>
      </c>
      <c r="E11" s="20">
        <f t="shared" si="3"/>
        <v>-2.8096759483065945</v>
      </c>
      <c r="F11" s="20">
        <f t="shared" si="10"/>
        <v>-51.688982210489286</v>
      </c>
      <c r="G11" s="20">
        <f t="shared" si="11"/>
        <v>-1.9641813239985928</v>
      </c>
      <c r="H11" s="24">
        <f t="shared" si="4"/>
        <v>-0.27971418812096682</v>
      </c>
      <c r="I11" s="24">
        <f t="shared" si="5"/>
        <v>-0.40011897942480878</v>
      </c>
      <c r="J11" s="25">
        <f t="shared" si="6"/>
        <v>1.4001189794248088</v>
      </c>
      <c r="K11" s="7" t="s">
        <v>10</v>
      </c>
      <c r="L11" s="4"/>
      <c r="M11" s="4"/>
    </row>
    <row r="12" spans="1:13" x14ac:dyDescent="0.3">
      <c r="A12" s="5">
        <f t="shared" ref="A12" si="16">A11+1</f>
        <v>2032</v>
      </c>
      <c r="B12" s="8">
        <f t="shared" si="9"/>
        <v>7</v>
      </c>
      <c r="C12" s="6">
        <f t="shared" si="1"/>
        <v>7.3732062147187509</v>
      </c>
      <c r="D12" s="21">
        <f t="shared" si="2"/>
        <v>10.402020177282129</v>
      </c>
      <c r="E12" s="20">
        <f t="shared" si="3"/>
        <v>-3.0288139625633779</v>
      </c>
      <c r="F12" s="20">
        <f t="shared" si="10"/>
        <v>-54.717796173052662</v>
      </c>
      <c r="G12" s="20">
        <f t="shared" si="11"/>
        <v>-2.0792762545760013</v>
      </c>
      <c r="H12" s="24">
        <f t="shared" si="4"/>
        <v>-0.28200435387596368</v>
      </c>
      <c r="I12" s="24">
        <f t="shared" si="5"/>
        <v>-0.41078655260137886</v>
      </c>
      <c r="J12" s="25">
        <f t="shared" si="6"/>
        <v>1.410786552601379</v>
      </c>
      <c r="K12" s="7" t="s">
        <v>11</v>
      </c>
      <c r="L12" s="9"/>
      <c r="M12" s="10"/>
    </row>
    <row r="13" spans="1:13" x14ac:dyDescent="0.3">
      <c r="A13" s="5">
        <f t="shared" ref="A13" si="17">A12+1</f>
        <v>2033</v>
      </c>
      <c r="B13" s="8">
        <f t="shared" si="0"/>
        <v>8</v>
      </c>
      <c r="C13" s="6">
        <f t="shared" si="1"/>
        <v>7.7418665254546886</v>
      </c>
      <c r="D13" s="21">
        <f t="shared" si="2"/>
        <v>11.005337347564492</v>
      </c>
      <c r="E13" s="20">
        <f t="shared" si="3"/>
        <v>-3.2634708221098032</v>
      </c>
      <c r="F13" s="20">
        <f t="shared" si="10"/>
        <v>-57.981266995162464</v>
      </c>
      <c r="G13" s="20">
        <f>F13*$L$6</f>
        <v>-2.2032881458161735</v>
      </c>
      <c r="H13" s="24">
        <f t="shared" si="4"/>
        <v>-0.28459392041595188</v>
      </c>
      <c r="I13" s="24">
        <f t="shared" si="5"/>
        <v>-0.42153540252596072</v>
      </c>
      <c r="J13" s="25">
        <f t="shared" si="6"/>
        <v>1.4215354025259608</v>
      </c>
      <c r="K13" s="7" t="s">
        <v>31</v>
      </c>
      <c r="L13" s="9"/>
      <c r="M13" s="10"/>
    </row>
    <row r="14" spans="1:13" x14ac:dyDescent="0.3">
      <c r="A14" s="5">
        <f t="shared" ref="A14" si="18">A13+1</f>
        <v>2034</v>
      </c>
      <c r="B14" s="8">
        <f t="shared" si="0"/>
        <v>9</v>
      </c>
      <c r="C14" s="6">
        <f t="shared" si="1"/>
        <v>8.1289598517274229</v>
      </c>
      <c r="D14" s="21">
        <f t="shared" si="2"/>
        <v>11.643646913723233</v>
      </c>
      <c r="E14" s="20">
        <f t="shared" si="3"/>
        <v>-3.5146870619958097</v>
      </c>
      <c r="F14" s="20">
        <f t="shared" si="10"/>
        <v>-61.495954057158272</v>
      </c>
      <c r="G14" s="20">
        <f t="shared" ref="G14:G28" si="19">F14*$L$6</f>
        <v>-2.3368462541720141</v>
      </c>
      <c r="H14" s="24">
        <f t="shared" si="4"/>
        <v>-0.28747174260867198</v>
      </c>
      <c r="I14" s="24">
        <f t="shared" si="5"/>
        <v>-0.43236614844996812</v>
      </c>
      <c r="J14" s="25">
        <f t="shared" si="6"/>
        <v>1.4323661484499681</v>
      </c>
      <c r="K14" s="12" t="s">
        <v>26</v>
      </c>
      <c r="L14" s="13"/>
      <c r="M14" s="14"/>
    </row>
    <row r="15" spans="1:13" x14ac:dyDescent="0.3">
      <c r="A15" s="5">
        <f t="shared" ref="A15" si="20">A14+1</f>
        <v>2035</v>
      </c>
      <c r="B15" s="8">
        <f t="shared" si="0"/>
        <v>10</v>
      </c>
      <c r="C15" s="6">
        <f t="shared" si="1"/>
        <v>8.5354078443137933</v>
      </c>
      <c r="D15" s="21">
        <f t="shared" si="2"/>
        <v>12.318978434719179</v>
      </c>
      <c r="E15" s="20">
        <f t="shared" si="3"/>
        <v>-3.783570590405386</v>
      </c>
      <c r="F15" s="20">
        <f t="shared" si="10"/>
        <v>-65.279524647563662</v>
      </c>
      <c r="G15" s="20">
        <f t="shared" si="19"/>
        <v>-2.4806219366074189</v>
      </c>
      <c r="H15" s="24">
        <f t="shared" si="4"/>
        <v>-0.29062722975329003</v>
      </c>
      <c r="I15" s="24">
        <f t="shared" si="5"/>
        <v>-0.44327941434292029</v>
      </c>
      <c r="J15" s="25">
        <f t="shared" si="6"/>
        <v>1.4432794143429202</v>
      </c>
      <c r="K15" s="9"/>
      <c r="L15" s="16"/>
      <c r="M15" s="16"/>
    </row>
    <row r="16" spans="1:13" x14ac:dyDescent="0.3">
      <c r="A16" s="5">
        <f t="shared" ref="A16" si="21">A15+1</f>
        <v>2036</v>
      </c>
      <c r="B16" s="8">
        <f t="shared" si="0"/>
        <v>11</v>
      </c>
      <c r="C16" s="6">
        <f t="shared" si="1"/>
        <v>8.9621782365294838</v>
      </c>
      <c r="D16" s="21">
        <f t="shared" si="2"/>
        <v>13.033479183932892</v>
      </c>
      <c r="E16" s="20">
        <f t="shared" si="3"/>
        <v>-4.0713009474034081</v>
      </c>
      <c r="F16" s="20">
        <f t="shared" si="10"/>
        <v>-69.350825594967063</v>
      </c>
      <c r="G16" s="20">
        <f t="shared" si="19"/>
        <v>-2.6353313726087482</v>
      </c>
      <c r="H16" s="24">
        <f t="shared" si="4"/>
        <v>-0.294050319359555</v>
      </c>
      <c r="I16" s="24">
        <f t="shared" si="5"/>
        <v>-0.45427582892839002</v>
      </c>
      <c r="J16" s="25">
        <f t="shared" si="6"/>
        <v>1.4542758289283901</v>
      </c>
      <c r="K16" s="37" t="s">
        <v>22</v>
      </c>
      <c r="L16" s="38"/>
      <c r="M16" s="39"/>
    </row>
    <row r="17" spans="1:13" x14ac:dyDescent="0.3">
      <c r="A17" s="5">
        <f t="shared" ref="A17" si="22">A16+1</f>
        <v>2037</v>
      </c>
      <c r="B17" s="8">
        <f t="shared" si="0"/>
        <v>12</v>
      </c>
      <c r="C17" s="6">
        <f t="shared" si="1"/>
        <v>9.4102871483559571</v>
      </c>
      <c r="D17" s="21">
        <f t="shared" si="2"/>
        <v>13.789420976600999</v>
      </c>
      <c r="E17" s="20">
        <f t="shared" si="3"/>
        <v>-4.3791338282450418</v>
      </c>
      <c r="F17" s="20">
        <f t="shared" si="10"/>
        <v>-73.729959423212108</v>
      </c>
      <c r="G17" s="20">
        <f t="shared" si="19"/>
        <v>-2.8017384580820601</v>
      </c>
      <c r="H17" s="24">
        <f t="shared" si="4"/>
        <v>-0.2977314521769448</v>
      </c>
      <c r="I17" s="24">
        <f t="shared" si="5"/>
        <v>-0.46535602572022544</v>
      </c>
      <c r="J17" s="25">
        <f t="shared" si="6"/>
        <v>1.4653560257202254</v>
      </c>
      <c r="K17" s="17" t="s">
        <v>13</v>
      </c>
      <c r="L17" s="4">
        <v>2025</v>
      </c>
      <c r="M17" s="26" t="s">
        <v>30</v>
      </c>
    </row>
    <row r="18" spans="1:13" x14ac:dyDescent="0.3">
      <c r="A18" s="5">
        <f t="shared" ref="A18" si="23">A17+1</f>
        <v>2038</v>
      </c>
      <c r="B18" s="8">
        <f t="shared" si="0"/>
        <v>13</v>
      </c>
      <c r="C18" s="6">
        <f t="shared" si="1"/>
        <v>9.8808015057737553</v>
      </c>
      <c r="D18" s="21">
        <f t="shared" si="2"/>
        <v>14.589207393243857</v>
      </c>
      <c r="E18" s="20">
        <f t="shared" si="3"/>
        <v>-4.7084058874701018</v>
      </c>
      <c r="F18" s="20">
        <f t="shared" si="10"/>
        <v>-78.438365310682215</v>
      </c>
      <c r="G18" s="20">
        <f t="shared" si="19"/>
        <v>-2.9806578818059242</v>
      </c>
      <c r="H18" s="24">
        <f t="shared" si="4"/>
        <v>-0.30166154841428644</v>
      </c>
      <c r="I18" s="24">
        <f t="shared" si="5"/>
        <v>-0.47652064305904618</v>
      </c>
      <c r="J18" s="25">
        <f t="shared" si="6"/>
        <v>1.4765206430590463</v>
      </c>
      <c r="K18" s="11" t="s">
        <v>14</v>
      </c>
      <c r="L18" s="28">
        <v>5.24</v>
      </c>
      <c r="M18" s="26" t="s">
        <v>30</v>
      </c>
    </row>
    <row r="19" spans="1:13" x14ac:dyDescent="0.3">
      <c r="A19" s="5">
        <f t="shared" ref="A19" si="24">A18+1</f>
        <v>2039</v>
      </c>
      <c r="B19" s="8">
        <f t="shared" si="0"/>
        <v>14</v>
      </c>
      <c r="C19" s="6">
        <f t="shared" si="1"/>
        <v>10.374841581062443</v>
      </c>
      <c r="D19" s="21">
        <f t="shared" si="2"/>
        <v>15.435381422052</v>
      </c>
      <c r="E19" s="20">
        <f t="shared" si="3"/>
        <v>-5.0605398409895574</v>
      </c>
      <c r="F19" s="20">
        <f t="shared" si="10"/>
        <v>-83.498905151671778</v>
      </c>
      <c r="G19" s="20">
        <f t="shared" si="19"/>
        <v>-3.1729583957635277</v>
      </c>
      <c r="H19" s="24">
        <f t="shared" si="4"/>
        <v>-0.30583198509317372</v>
      </c>
      <c r="I19" s="24">
        <f t="shared" si="5"/>
        <v>-0.48777032414901988</v>
      </c>
      <c r="J19" s="25">
        <f t="shared" si="6"/>
        <v>1.4877703241490199</v>
      </c>
      <c r="K19" s="17" t="s">
        <v>15</v>
      </c>
      <c r="L19" s="4">
        <v>7.01</v>
      </c>
      <c r="M19" s="26" t="s">
        <v>30</v>
      </c>
    </row>
    <row r="20" spans="1:13" x14ac:dyDescent="0.3">
      <c r="A20" s="5">
        <f t="shared" ref="A20" si="25">A19+1</f>
        <v>2040</v>
      </c>
      <c r="B20" s="8">
        <f t="shared" si="0"/>
        <v>15</v>
      </c>
      <c r="C20" s="6">
        <f t="shared" si="1"/>
        <v>10.893583660115565</v>
      </c>
      <c r="D20" s="21">
        <f t="shared" si="2"/>
        <v>16.330633544531015</v>
      </c>
      <c r="E20" s="20">
        <f t="shared" si="3"/>
        <v>-5.4370498844154493</v>
      </c>
      <c r="F20" s="20">
        <f t="shared" si="10"/>
        <v>-88.935955036087222</v>
      </c>
      <c r="G20" s="20">
        <f t="shared" si="19"/>
        <v>-3.3795662913713143</v>
      </c>
      <c r="H20" s="24">
        <f t="shared" si="4"/>
        <v>-0.31023457448120079</v>
      </c>
      <c r="I20" s="24">
        <f t="shared" si="5"/>
        <v>-0.49910571709491697</v>
      </c>
      <c r="J20" s="25">
        <f t="shared" si="6"/>
        <v>1.4991057170949169</v>
      </c>
      <c r="K20" s="11" t="s">
        <v>16</v>
      </c>
      <c r="L20" s="28">
        <v>37.64</v>
      </c>
      <c r="M20" s="26" t="s">
        <v>30</v>
      </c>
    </row>
    <row r="21" spans="1:13" x14ac:dyDescent="0.3">
      <c r="A21" s="5">
        <f t="shared" ref="A21" si="26">A20+1</f>
        <v>2041</v>
      </c>
      <c r="B21" s="8">
        <f t="shared" si="0"/>
        <v>16</v>
      </c>
      <c r="C21" s="6">
        <f t="shared" si="1"/>
        <v>11.438262843121343</v>
      </c>
      <c r="D21" s="21">
        <f t="shared" si="2"/>
        <v>17.277810290113813</v>
      </c>
      <c r="E21" s="20">
        <f t="shared" si="3"/>
        <v>-5.8395474469924693</v>
      </c>
      <c r="F21" s="20">
        <f t="shared" si="10"/>
        <v>-94.775502483079691</v>
      </c>
      <c r="G21" s="20">
        <f t="shared" si="19"/>
        <v>-3.6014690943570282</v>
      </c>
      <c r="H21" s="24">
        <f t="shared" si="4"/>
        <v>-0.31486154355360463</v>
      </c>
      <c r="I21" s="24">
        <f t="shared" si="5"/>
        <v>-0.51052747493944961</v>
      </c>
      <c r="J21" s="25">
        <f t="shared" si="6"/>
        <v>1.5105274749394497</v>
      </c>
      <c r="K21" s="17" t="s">
        <v>17</v>
      </c>
      <c r="L21" s="4">
        <v>0.97</v>
      </c>
      <c r="M21" s="30" t="s">
        <v>30</v>
      </c>
    </row>
    <row r="22" spans="1:13" x14ac:dyDescent="0.3">
      <c r="A22" s="5">
        <f t="shared" ref="A22" si="27">A21+1</f>
        <v>2042</v>
      </c>
      <c r="B22" s="8">
        <f t="shared" si="0"/>
        <v>17</v>
      </c>
      <c r="C22" s="6">
        <f t="shared" si="1"/>
        <v>12.01017598527741</v>
      </c>
      <c r="D22" s="21">
        <f t="shared" si="2"/>
        <v>18.279923286940413</v>
      </c>
      <c r="E22" s="20">
        <f t="shared" si="3"/>
        <v>-6.2697473016630028</v>
      </c>
      <c r="F22" s="20">
        <f t="shared" si="10"/>
        <v>-101.04524978474269</v>
      </c>
      <c r="G22" s="20">
        <f t="shared" si="19"/>
        <v>-3.8397194918202224</v>
      </c>
      <c r="H22" s="24">
        <f t="shared" si="4"/>
        <v>-0.31970551443435263</v>
      </c>
      <c r="I22" s="24">
        <f t="shared" si="5"/>
        <v>-0.52203625570089296</v>
      </c>
      <c r="J22" s="25">
        <f t="shared" si="6"/>
        <v>1.5220362557008931</v>
      </c>
      <c r="K22" s="15"/>
      <c r="M22" s="16"/>
    </row>
    <row r="23" spans="1:13" x14ac:dyDescent="0.3">
      <c r="A23" s="5">
        <f t="shared" ref="A23" si="28">A22+1</f>
        <v>2043</v>
      </c>
      <c r="B23" s="8">
        <f t="shared" si="0"/>
        <v>18</v>
      </c>
      <c r="C23" s="6">
        <f t="shared" si="1"/>
        <v>12.610684784541281</v>
      </c>
      <c r="D23" s="21">
        <f t="shared" si="2"/>
        <v>19.340158837582958</v>
      </c>
      <c r="E23" s="20">
        <f t="shared" si="3"/>
        <v>-6.7294740530416775</v>
      </c>
      <c r="F23" s="20">
        <f t="shared" si="10"/>
        <v>-107.77472383778436</v>
      </c>
      <c r="G23" s="20">
        <f t="shared" si="19"/>
        <v>-4.095439505835806</v>
      </c>
      <c r="H23" s="24">
        <f t="shared" si="4"/>
        <v>-0.32475948577004887</v>
      </c>
      <c r="I23" s="24">
        <f t="shared" si="5"/>
        <v>-0.53363272241099513</v>
      </c>
      <c r="J23" s="25">
        <f t="shared" si="6"/>
        <v>1.5336327224109951</v>
      </c>
      <c r="K23" s="37" t="s">
        <v>23</v>
      </c>
      <c r="L23" s="38"/>
      <c r="M23" s="39"/>
    </row>
    <row r="24" spans="1:13" x14ac:dyDescent="0.3">
      <c r="A24" s="5">
        <f t="shared" ref="A24" si="29">A23+1</f>
        <v>2044</v>
      </c>
      <c r="B24" s="8">
        <f t="shared" si="0"/>
        <v>19</v>
      </c>
      <c r="C24" s="6">
        <f t="shared" si="1"/>
        <v>13.241219023768345</v>
      </c>
      <c r="D24" s="21">
        <f t="shared" si="2"/>
        <v>20.46188805016277</v>
      </c>
      <c r="E24" s="20">
        <f t="shared" si="3"/>
        <v>-7.2206690263944253</v>
      </c>
      <c r="F24" s="20">
        <f t="shared" si="10"/>
        <v>-114.9953928641788</v>
      </c>
      <c r="G24" s="20">
        <f t="shared" si="19"/>
        <v>-4.3698249288387938</v>
      </c>
      <c r="H24" s="24">
        <f t="shared" si="4"/>
        <v>-0.33001681499224811</v>
      </c>
      <c r="I24" s="24">
        <f t="shared" si="5"/>
        <v>-0.54531754315317416</v>
      </c>
      <c r="J24" s="25">
        <f t="shared" si="6"/>
        <v>1.5453175431531743</v>
      </c>
      <c r="K24" s="11" t="s">
        <v>18</v>
      </c>
      <c r="M24" s="29">
        <v>3.7999999999999999E-2</v>
      </c>
    </row>
    <row r="25" spans="1:13" x14ac:dyDescent="0.3">
      <c r="A25" s="5">
        <f t="shared" ref="A25" si="30">A24+1</f>
        <v>2045</v>
      </c>
      <c r="B25" s="8">
        <f t="shared" si="0"/>
        <v>20</v>
      </c>
      <c r="C25" s="6">
        <f t="shared" si="1"/>
        <v>13.903279974956762</v>
      </c>
      <c r="D25" s="21">
        <f t="shared" si="2"/>
        <v>21.648677557072212</v>
      </c>
      <c r="E25" s="20">
        <f t="shared" si="3"/>
        <v>-7.7453975821154497</v>
      </c>
      <c r="F25" s="20">
        <f t="shared" si="10"/>
        <v>-122.74079044629424</v>
      </c>
      <c r="G25" s="20">
        <f t="shared" si="19"/>
        <v>-4.6641500369591808</v>
      </c>
      <c r="H25" s="24">
        <f t="shared" si="4"/>
        <v>-0.3354712014258841</v>
      </c>
      <c r="I25" s="24">
        <f t="shared" si="5"/>
        <v>-0.55709139110100792</v>
      </c>
      <c r="J25" s="25">
        <f t="shared" si="6"/>
        <v>1.557091391101008</v>
      </c>
      <c r="K25" s="17" t="s">
        <v>20</v>
      </c>
      <c r="L25" s="16"/>
      <c r="M25" s="4">
        <v>0.05</v>
      </c>
    </row>
    <row r="26" spans="1:13" x14ac:dyDescent="0.3">
      <c r="A26" s="5">
        <f t="shared" ref="A26" si="31">A25+1</f>
        <v>2046</v>
      </c>
      <c r="B26" s="8">
        <f t="shared" si="0"/>
        <v>21</v>
      </c>
      <c r="C26" s="6">
        <f t="shared" si="1"/>
        <v>14.598443973704601</v>
      </c>
      <c r="D26" s="21">
        <f t="shared" si="2"/>
        <v>22.904300855382399</v>
      </c>
      <c r="E26" s="20">
        <f t="shared" si="3"/>
        <v>-8.3058568816777978</v>
      </c>
      <c r="F26" s="20">
        <f t="shared" si="10"/>
        <v>-131.04664732797204</v>
      </c>
      <c r="G26" s="20">
        <f t="shared" si="19"/>
        <v>-4.9797725984629375</v>
      </c>
      <c r="H26" s="24">
        <f t="shared" si="4"/>
        <v>-0.34111667020353242</v>
      </c>
      <c r="I26" s="24">
        <f t="shared" si="5"/>
        <v>-0.56895494455701545</v>
      </c>
      <c r="J26" s="25">
        <f t="shared" si="6"/>
        <v>1.5689549445570155</v>
      </c>
      <c r="K26" s="17" t="s">
        <v>21</v>
      </c>
      <c r="L26" s="16"/>
      <c r="M26" s="4">
        <v>5.8000000000000003E-2</v>
      </c>
    </row>
    <row r="27" spans="1:13" x14ac:dyDescent="0.3">
      <c r="A27" s="5">
        <f t="shared" ref="A27" si="32">A26+1</f>
        <v>2047</v>
      </c>
      <c r="B27" s="8">
        <f t="shared" si="0"/>
        <v>22</v>
      </c>
      <c r="C27" s="6">
        <f t="shared" si="1"/>
        <v>15.328366172389831</v>
      </c>
      <c r="D27" s="21">
        <f t="shared" si="2"/>
        <v>24.232750304994578</v>
      </c>
      <c r="E27" s="20">
        <f t="shared" si="3"/>
        <v>-8.904384132604747</v>
      </c>
      <c r="F27" s="20">
        <f t="shared" si="10"/>
        <v>-139.95103146057679</v>
      </c>
      <c r="G27" s="20">
        <f t="shared" si="19"/>
        <v>-5.3181391955019182</v>
      </c>
      <c r="H27" s="24">
        <f t="shared" si="4"/>
        <v>-0.34694755694714541</v>
      </c>
      <c r="I27" s="24">
        <f t="shared" si="5"/>
        <v>-0.5809088869917356</v>
      </c>
      <c r="J27" s="25">
        <f t="shared" si="6"/>
        <v>1.5809088869917356</v>
      </c>
    </row>
    <row r="28" spans="1:13" x14ac:dyDescent="0.3">
      <c r="A28" s="5">
        <f t="shared" ref="A28:B32" si="33">A27+1</f>
        <v>2048</v>
      </c>
      <c r="B28" s="8">
        <f t="shared" si="0"/>
        <v>23</v>
      </c>
      <c r="C28" s="6">
        <f t="shared" si="1"/>
        <v>16.094784481009324</v>
      </c>
      <c r="D28" s="21">
        <f t="shared" si="2"/>
        <v>25.638249822684266</v>
      </c>
      <c r="E28" s="20">
        <f t="shared" si="3"/>
        <v>-9.543465341674942</v>
      </c>
      <c r="F28" s="20">
        <f t="shared" si="10"/>
        <v>-149.49449680225172</v>
      </c>
      <c r="G28" s="20">
        <f t="shared" si="19"/>
        <v>-5.6807908784855652</v>
      </c>
      <c r="H28" s="24">
        <f t="shared" si="4"/>
        <v>-0.35295849318072481</v>
      </c>
      <c r="I28" s="24">
        <f t="shared" si="5"/>
        <v>-0.59295390708310125</v>
      </c>
      <c r="J28" s="25">
        <f t="shared" si="6"/>
        <v>1.5929539070831011</v>
      </c>
    </row>
    <row r="29" spans="1:13" x14ac:dyDescent="0.3">
      <c r="A29" s="5">
        <f t="shared" si="33"/>
        <v>2049</v>
      </c>
      <c r="B29" s="8">
        <f t="shared" si="33"/>
        <v>24</v>
      </c>
      <c r="C29" s="6">
        <f t="shared" si="1"/>
        <v>16.899523705059789</v>
      </c>
      <c r="D29" s="21">
        <f t="shared" si="2"/>
        <v>27.125268312399953</v>
      </c>
      <c r="E29" s="20">
        <f t="shared" ref="E29:E32" si="34">C29-D29</f>
        <v>-10.225744607340165</v>
      </c>
      <c r="F29" s="20">
        <f t="shared" ref="F29:F32" si="35">F28+E29</f>
        <v>-159.72024140959189</v>
      </c>
      <c r="G29" s="20">
        <f t="shared" ref="G29:G32" si="36">F29*$L$6</f>
        <v>-6.0693691735644917</v>
      </c>
      <c r="H29" s="24">
        <f t="shared" si="4"/>
        <v>-0.35914439243913704</v>
      </c>
      <c r="I29" s="24">
        <f t="shared" si="5"/>
        <v>-0.60509069875611543</v>
      </c>
      <c r="J29" s="25">
        <f t="shared" si="6"/>
        <v>1.6050906987561155</v>
      </c>
      <c r="K29" s="2"/>
    </row>
    <row r="30" spans="1:13" x14ac:dyDescent="0.3">
      <c r="A30" s="5">
        <f t="shared" si="33"/>
        <v>2050</v>
      </c>
      <c r="B30" s="8">
        <f t="shared" si="33"/>
        <v>25</v>
      </c>
      <c r="C30" s="6">
        <f t="shared" si="1"/>
        <v>17.744499890312778</v>
      </c>
      <c r="D30" s="21">
        <f t="shared" si="2"/>
        <v>28.69853387451915</v>
      </c>
      <c r="E30" s="20">
        <f t="shared" si="34"/>
        <v>-10.954033984206372</v>
      </c>
      <c r="F30" s="20">
        <f t="shared" si="35"/>
        <v>-170.67427539379827</v>
      </c>
      <c r="G30" s="20">
        <f t="shared" si="36"/>
        <v>-6.4856224649643339</v>
      </c>
      <c r="H30" s="24">
        <f t="shared" si="4"/>
        <v>-0.36550043703993135</v>
      </c>
      <c r="I30" s="24">
        <f t="shared" si="5"/>
        <v>-0.61731996122282873</v>
      </c>
      <c r="J30" s="25">
        <f t="shared" si="6"/>
        <v>1.6173199612228286</v>
      </c>
    </row>
    <row r="31" spans="1:13" x14ac:dyDescent="0.3">
      <c r="A31" s="5">
        <f t="shared" si="33"/>
        <v>2051</v>
      </c>
      <c r="B31" s="8">
        <f t="shared" si="33"/>
        <v>26</v>
      </c>
      <c r="C31" s="6">
        <f t="shared" si="1"/>
        <v>18.631724884828415</v>
      </c>
      <c r="D31" s="21">
        <f t="shared" si="2"/>
        <v>30.363048839241259</v>
      </c>
      <c r="E31" s="20">
        <f t="shared" si="34"/>
        <v>-11.731323954412844</v>
      </c>
      <c r="F31" s="20">
        <f t="shared" si="35"/>
        <v>-182.40559934821113</v>
      </c>
      <c r="G31" s="20">
        <f t="shared" si="36"/>
        <v>-6.9314127752320225</v>
      </c>
      <c r="H31" s="24">
        <f t="shared" si="4"/>
        <v>-0.37202206548660383</v>
      </c>
      <c r="I31" s="24">
        <f t="shared" si="5"/>
        <v>-0.62964239902262176</v>
      </c>
      <c r="J31" s="25">
        <f t="shared" si="6"/>
        <v>1.6296423990226216</v>
      </c>
    </row>
    <row r="32" spans="1:13" x14ac:dyDescent="0.3">
      <c r="A32" s="5">
        <f t="shared" si="33"/>
        <v>2052</v>
      </c>
      <c r="B32" s="8">
        <f t="shared" si="33"/>
        <v>27</v>
      </c>
      <c r="C32" s="6">
        <f t="shared" si="1"/>
        <v>19.563311129069834</v>
      </c>
      <c r="D32" s="21">
        <f t="shared" si="2"/>
        <v>32.124105671917249</v>
      </c>
      <c r="E32" s="20">
        <f t="shared" si="34"/>
        <v>-12.560794542847415</v>
      </c>
      <c r="F32" s="20">
        <f t="shared" si="35"/>
        <v>-194.96639389105854</v>
      </c>
      <c r="G32" s="20">
        <f t="shared" si="36"/>
        <v>-7.4087229678602249</v>
      </c>
      <c r="H32" s="24">
        <f t="shared" si="4"/>
        <v>-0.37870496047324698</v>
      </c>
      <c r="I32" s="24">
        <f t="shared" si="5"/>
        <v>-0.64205872206279402</v>
      </c>
      <c r="J32" s="25">
        <f t="shared" si="6"/>
        <v>1.642058722062794</v>
      </c>
      <c r="K32" t="s">
        <v>25</v>
      </c>
    </row>
    <row r="33" spans="3:7" x14ac:dyDescent="0.3">
      <c r="C33" s="1"/>
      <c r="D33" s="1"/>
      <c r="E33" s="1"/>
      <c r="F33" s="1"/>
      <c r="G33" s="1"/>
    </row>
    <row r="34" spans="3:7" x14ac:dyDescent="0.3">
      <c r="C34" s="1"/>
      <c r="D34" s="1"/>
      <c r="E34" s="1"/>
      <c r="F34" s="1"/>
      <c r="G34" s="1"/>
    </row>
    <row r="35" spans="3:7" x14ac:dyDescent="0.3">
      <c r="C35" s="1"/>
      <c r="D35" s="1"/>
      <c r="E35" s="1"/>
      <c r="F35" s="1"/>
      <c r="G35" s="1"/>
    </row>
    <row r="36" spans="3:7" x14ac:dyDescent="0.3">
      <c r="C36" s="1"/>
      <c r="D36" s="1"/>
      <c r="E36" s="1"/>
      <c r="F36" s="1"/>
      <c r="G36" s="1"/>
    </row>
  </sheetData>
  <mergeCells count="16">
    <mergeCell ref="A3:A4"/>
    <mergeCell ref="B3:B4"/>
    <mergeCell ref="C3:C4"/>
    <mergeCell ref="E3:E4"/>
    <mergeCell ref="F3:F4"/>
    <mergeCell ref="K23:M23"/>
    <mergeCell ref="K16:M16"/>
    <mergeCell ref="K2:M2"/>
    <mergeCell ref="L3:L4"/>
    <mergeCell ref="D3:D4"/>
    <mergeCell ref="M3:M4"/>
    <mergeCell ref="G3:G4"/>
    <mergeCell ref="H3:H4"/>
    <mergeCell ref="I3:I4"/>
    <mergeCell ref="J3:J4"/>
    <mergeCell ref="K3:K4"/>
  </mergeCells>
  <printOptions horizontalCentered="1" verticalCentered="1"/>
  <pageMargins left="0.25" right="0.25" top="0.25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Munn</dc:creator>
  <cp:lastModifiedBy>John Munn</cp:lastModifiedBy>
  <cp:lastPrinted>2024-11-01T00:04:30Z</cp:lastPrinted>
  <dcterms:created xsi:type="dcterms:W3CDTF">2024-08-29T00:10:06Z</dcterms:created>
  <dcterms:modified xsi:type="dcterms:W3CDTF">2026-05-05T01:00:52Z</dcterms:modified>
</cp:coreProperties>
</file>