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(D)\Politics\2026 Files\2026 Website Development\Final Site Documents\"/>
    </mc:Choice>
  </mc:AlternateContent>
  <xr:revisionPtr revIDLastSave="0" documentId="13_ncr:1_{642B88C2-F560-4430-B781-47E2B29D7AE2}" xr6:coauthVersionLast="47" xr6:coauthVersionMax="47" xr10:uidLastSave="{00000000-0000-0000-0000-000000000000}"/>
  <bookViews>
    <workbookView xWindow="-108" yWindow="-108" windowWidth="23256" windowHeight="12576" xr2:uid="{C451CDBE-C47C-41BA-A6E9-302971AB74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L5" i="1" s="1"/>
  <c r="D5" i="1"/>
  <c r="C5" i="1"/>
  <c r="A5" i="1"/>
  <c r="L8" i="1"/>
  <c r="L7" i="1"/>
  <c r="L6" i="1"/>
  <c r="J5" i="1" l="1"/>
  <c r="H5" i="1"/>
  <c r="B32" i="1"/>
  <c r="B31" i="1"/>
  <c r="B30" i="1"/>
  <c r="B29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E5" i="1" l="1"/>
  <c r="I5" i="1" s="1"/>
  <c r="D6" i="1"/>
  <c r="D7" i="1" l="1"/>
  <c r="M8" i="1"/>
  <c r="M7" i="1"/>
  <c r="M6" i="1"/>
  <c r="C6" i="1"/>
  <c r="B6" i="1"/>
  <c r="B7" i="1" s="1"/>
  <c r="C7" i="1" l="1"/>
  <c r="E7" i="1" s="1"/>
  <c r="I7" i="1" s="1"/>
  <c r="J6" i="1"/>
  <c r="E6" i="1"/>
  <c r="I6" i="1" s="1"/>
  <c r="F6" i="1"/>
  <c r="G6" i="1" s="1"/>
  <c r="D8" i="1"/>
  <c r="M5" i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C8" i="1" l="1"/>
  <c r="J7" i="1"/>
  <c r="H6" i="1"/>
  <c r="F7" i="1"/>
  <c r="G7" i="1" s="1"/>
  <c r="D9" i="1"/>
  <c r="E8" i="1"/>
  <c r="I8" i="1" s="1"/>
  <c r="C9" i="1" l="1"/>
  <c r="J8" i="1"/>
  <c r="D10" i="1"/>
  <c r="E9" i="1"/>
  <c r="I9" i="1" s="1"/>
  <c r="F8" i="1"/>
  <c r="G8" i="1" s="1"/>
  <c r="H7" i="1"/>
  <c r="C10" i="1" l="1"/>
  <c r="E10" i="1" s="1"/>
  <c r="I10" i="1" s="1"/>
  <c r="J9" i="1"/>
  <c r="F9" i="1"/>
  <c r="G9" i="1" s="1"/>
  <c r="H8" i="1"/>
  <c r="D11" i="1"/>
  <c r="C11" i="1" l="1"/>
  <c r="E11" i="1" s="1"/>
  <c r="I11" i="1" s="1"/>
  <c r="J10" i="1"/>
  <c r="D12" i="1"/>
  <c r="F10" i="1"/>
  <c r="G10" i="1" s="1"/>
  <c r="H9" i="1"/>
  <c r="C12" i="1" l="1"/>
  <c r="E12" i="1" s="1"/>
  <c r="I12" i="1" s="1"/>
  <c r="J11" i="1"/>
  <c r="F11" i="1"/>
  <c r="G11" i="1" s="1"/>
  <c r="H10" i="1"/>
  <c r="D13" i="1"/>
  <c r="C13" i="1" l="1"/>
  <c r="E13" i="1" s="1"/>
  <c r="I13" i="1" s="1"/>
  <c r="J12" i="1"/>
  <c r="D14" i="1"/>
  <c r="F12" i="1"/>
  <c r="G12" i="1" s="1"/>
  <c r="H11" i="1"/>
  <c r="C14" i="1" l="1"/>
  <c r="E14" i="1" s="1"/>
  <c r="I14" i="1" s="1"/>
  <c r="J13" i="1"/>
  <c r="F13" i="1"/>
  <c r="H12" i="1"/>
  <c r="D15" i="1"/>
  <c r="C15" i="1" l="1"/>
  <c r="E15" i="1" s="1"/>
  <c r="I15" i="1" s="1"/>
  <c r="J14" i="1"/>
  <c r="D16" i="1"/>
  <c r="F14" i="1"/>
  <c r="G13" i="1"/>
  <c r="H13" i="1" s="1"/>
  <c r="C16" i="1" l="1"/>
  <c r="E16" i="1" s="1"/>
  <c r="I16" i="1" s="1"/>
  <c r="J15" i="1"/>
  <c r="F15" i="1"/>
  <c r="G14" i="1"/>
  <c r="H14" i="1" s="1"/>
  <c r="D17" i="1"/>
  <c r="C17" i="1" l="1"/>
  <c r="E17" i="1" s="1"/>
  <c r="I17" i="1" s="1"/>
  <c r="J16" i="1"/>
  <c r="D18" i="1"/>
  <c r="F16" i="1"/>
  <c r="G15" i="1"/>
  <c r="H15" i="1" s="1"/>
  <c r="C18" i="1" l="1"/>
  <c r="E18" i="1" s="1"/>
  <c r="I18" i="1" s="1"/>
  <c r="J17" i="1"/>
  <c r="F17" i="1"/>
  <c r="G16" i="1"/>
  <c r="H16" i="1" s="1"/>
  <c r="D19" i="1"/>
  <c r="C19" i="1" l="1"/>
  <c r="E19" i="1" s="1"/>
  <c r="I19" i="1" s="1"/>
  <c r="J18" i="1"/>
  <c r="D20" i="1"/>
  <c r="G17" i="1"/>
  <c r="H17" i="1" s="1"/>
  <c r="F18" i="1"/>
  <c r="C20" i="1" l="1"/>
  <c r="E20" i="1" s="1"/>
  <c r="I20" i="1" s="1"/>
  <c r="J19" i="1"/>
  <c r="F19" i="1"/>
  <c r="G18" i="1"/>
  <c r="H18" i="1" s="1"/>
  <c r="D21" i="1"/>
  <c r="C21" i="1" l="1"/>
  <c r="E21" i="1" s="1"/>
  <c r="I21" i="1" s="1"/>
  <c r="J20" i="1"/>
  <c r="D22" i="1"/>
  <c r="F20" i="1"/>
  <c r="G19" i="1"/>
  <c r="H19" i="1" s="1"/>
  <c r="C22" i="1" l="1"/>
  <c r="J21" i="1"/>
  <c r="F21" i="1"/>
  <c r="G20" i="1"/>
  <c r="H20" i="1" s="1"/>
  <c r="D23" i="1"/>
  <c r="E22" i="1"/>
  <c r="I22" i="1" s="1"/>
  <c r="C23" i="1" l="1"/>
  <c r="J22" i="1"/>
  <c r="D24" i="1"/>
  <c r="E23" i="1"/>
  <c r="I23" i="1" s="1"/>
  <c r="F22" i="1"/>
  <c r="G21" i="1"/>
  <c r="H21" i="1" s="1"/>
  <c r="C24" i="1" l="1"/>
  <c r="J23" i="1"/>
  <c r="F23" i="1"/>
  <c r="G22" i="1"/>
  <c r="H22" i="1" s="1"/>
  <c r="D25" i="1"/>
  <c r="E24" i="1"/>
  <c r="I24" i="1" s="1"/>
  <c r="C25" i="1" l="1"/>
  <c r="J24" i="1"/>
  <c r="D26" i="1"/>
  <c r="E25" i="1"/>
  <c r="I25" i="1" s="1"/>
  <c r="F24" i="1"/>
  <c r="G23" i="1"/>
  <c r="H23" i="1" s="1"/>
  <c r="C26" i="1" l="1"/>
  <c r="J25" i="1"/>
  <c r="F25" i="1"/>
  <c r="G24" i="1"/>
  <c r="H24" i="1" s="1"/>
  <c r="D27" i="1"/>
  <c r="E26" i="1"/>
  <c r="I26" i="1" s="1"/>
  <c r="C27" i="1" l="1"/>
  <c r="J26" i="1"/>
  <c r="D28" i="1"/>
  <c r="D29" i="1" s="1"/>
  <c r="D30" i="1" s="1"/>
  <c r="D31" i="1" s="1"/>
  <c r="D32" i="1" s="1"/>
  <c r="E27" i="1"/>
  <c r="I27" i="1" s="1"/>
  <c r="F26" i="1"/>
  <c r="G25" i="1"/>
  <c r="H25" i="1" s="1"/>
  <c r="C28" i="1" l="1"/>
  <c r="J27" i="1"/>
  <c r="F27" i="1"/>
  <c r="G26" i="1"/>
  <c r="H26" i="1" s="1"/>
  <c r="E28" i="1"/>
  <c r="I28" i="1" s="1"/>
  <c r="J28" i="1" l="1"/>
  <c r="C29" i="1"/>
  <c r="F28" i="1"/>
  <c r="G27" i="1"/>
  <c r="H27" i="1" s="1"/>
  <c r="G28" i="1" l="1"/>
  <c r="H28" i="1" s="1"/>
  <c r="E29" i="1"/>
  <c r="I29" i="1" s="1"/>
  <c r="C30" i="1"/>
  <c r="J29" i="1"/>
  <c r="E30" i="1" l="1"/>
  <c r="I30" i="1" s="1"/>
  <c r="C31" i="1"/>
  <c r="J30" i="1"/>
  <c r="F29" i="1"/>
  <c r="F30" i="1" l="1"/>
  <c r="G29" i="1"/>
  <c r="H29" i="1" s="1"/>
  <c r="E31" i="1"/>
  <c r="I31" i="1" s="1"/>
  <c r="J31" i="1"/>
  <c r="C32" i="1"/>
  <c r="E32" i="1" l="1"/>
  <c r="I32" i="1" s="1"/>
  <c r="J32" i="1"/>
  <c r="G30" i="1"/>
  <c r="H30" i="1" s="1"/>
  <c r="F31" i="1"/>
  <c r="G31" i="1" l="1"/>
  <c r="H31" i="1" s="1"/>
  <c r="F32" i="1"/>
  <c r="G32" i="1" s="1"/>
  <c r="H32" i="1" s="1"/>
</calcChain>
</file>

<file path=xl/sharedStrings.xml><?xml version="1.0" encoding="utf-8"?>
<sst xmlns="http://schemas.openxmlformats.org/spreadsheetml/2006/main" count="40" uniqueCount="36">
  <si>
    <t>Debt (T$)</t>
  </si>
  <si>
    <t>Revenue Growth</t>
  </si>
  <si>
    <t>Year (Date)</t>
  </si>
  <si>
    <t>year (#)</t>
  </si>
  <si>
    <t>Deficit (-) or Surplus (+)</t>
  </si>
  <si>
    <t>Revenue    (T$)</t>
  </si>
  <si>
    <t>Interest        (T$)</t>
  </si>
  <si>
    <t>Spending (T$)</t>
  </si>
  <si>
    <t>Spending Growth</t>
  </si>
  <si>
    <t xml:space="preserve">   Revenue = Last Year + Revenue Growth</t>
  </si>
  <si>
    <t xml:space="preserve">   Spending = Last Year + Spending Growth</t>
  </si>
  <si>
    <t xml:space="preserve">   Deficit = Revenue - Spending</t>
  </si>
  <si>
    <t xml:space="preserve">   Debt = Last Year + Deficit</t>
  </si>
  <si>
    <t>Rates as Percents</t>
  </si>
  <si>
    <t xml:space="preserve">   Year (Date)</t>
  </si>
  <si>
    <t xml:space="preserve">   Revenue (T$)</t>
  </si>
  <si>
    <t xml:space="preserve">   Spending (T$)</t>
  </si>
  <si>
    <t xml:space="preserve">   Debt (T$)</t>
  </si>
  <si>
    <t xml:space="preserve">   Interest (T$)</t>
  </si>
  <si>
    <t xml:space="preserve">   New Debt Rate (ratio)</t>
  </si>
  <si>
    <t>Rates as Ratios</t>
  </si>
  <si>
    <t xml:space="preserve">   Revenue Growth (ratio)</t>
  </si>
  <si>
    <t xml:space="preserve">   Spending Growth (ratio)</t>
  </si>
  <si>
    <t>REQUIRED FIRST YEAR ENTRIES</t>
  </si>
  <si>
    <t>REQUIRED ASSUMPTION ENTRIES</t>
  </si>
  <si>
    <t>Assumptions and Required Entries</t>
  </si>
  <si>
    <t>`</t>
  </si>
  <si>
    <t xml:space="preserve">   Interest = Debt x Borrowing Rate</t>
  </si>
  <si>
    <t>Interest/ Revenue</t>
  </si>
  <si>
    <t>Deficit/ Revenue</t>
  </si>
  <si>
    <t>Spending/ Revenue</t>
  </si>
  <si>
    <t>NA</t>
  </si>
  <si>
    <t>Rates</t>
  </si>
  <si>
    <t>Current Debt</t>
  </si>
  <si>
    <t>New Debt</t>
  </si>
  <si>
    <t>Table 5: PAYING OFF THE FEDERAL DEBT WHILE MAINTAINING SPENDING GROWTH AT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</si>
</sst>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_);[Red]\(0.00\)"/>
    <numFmt numFmtId="167" formatCode="0_);[Red]\(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 applyAlignment="1">
      <alignment horizontal="center"/>
    </xf>
    <xf numFmtId="166" fontId="0" fillId="0" borderId="1" xfId="0" applyNumberFormat="1" applyBorder="1"/>
    <xf numFmtId="166" fontId="0" fillId="0" borderId="1" xfId="0" applyNumberFormat="1" applyBorder="1" applyAlignment="1">
      <alignment horizontal="center"/>
    </xf>
    <xf numFmtId="0" fontId="1" fillId="0" borderId="1" xfId="0" applyFont="1" applyBorder="1"/>
    <xf numFmtId="1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6" fontId="0" fillId="2" borderId="1" xfId="0" applyNumberFormat="1" applyFill="1" applyBorder="1"/>
    <xf numFmtId="166" fontId="0" fillId="2" borderId="1" xfId="0" applyNumberForma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3" xfId="0" applyFont="1" applyBorder="1"/>
    <xf numFmtId="0" fontId="1" fillId="0" borderId="11" xfId="0" applyFont="1" applyBorder="1"/>
    <xf numFmtId="0" fontId="1" fillId="0" borderId="6" xfId="0" applyFont="1" applyBorder="1"/>
    <xf numFmtId="0" fontId="0" fillId="0" borderId="12" xfId="0" applyBorder="1"/>
    <xf numFmtId="164" fontId="0" fillId="0" borderId="1" xfId="0" applyNumberFormat="1" applyBorder="1"/>
    <xf numFmtId="166" fontId="1" fillId="0" borderId="1" xfId="0" applyNumberFormat="1" applyFont="1" applyBorder="1"/>
    <xf numFmtId="166" fontId="2" fillId="0" borderId="1" xfId="0" applyNumberFormat="1" applyFont="1" applyBorder="1"/>
    <xf numFmtId="167" fontId="0" fillId="2" borderId="1" xfId="0" applyNumberFormat="1" applyFill="1" applyBorder="1" applyAlignment="1">
      <alignment horizontal="center"/>
    </xf>
    <xf numFmtId="166" fontId="2" fillId="2" borderId="1" xfId="0" applyNumberFormat="1" applyFont="1" applyFill="1" applyBorder="1"/>
    <xf numFmtId="166" fontId="1" fillId="0" borderId="1" xfId="0" applyNumberFormat="1" applyFont="1" applyBorder="1" applyAlignment="1">
      <alignment horizontal="center"/>
    </xf>
    <xf numFmtId="166" fontId="1" fillId="2" borderId="1" xfId="0" applyNumberFormat="1" applyFont="1" applyFill="1" applyBorder="1"/>
    <xf numFmtId="166" fontId="1" fillId="2" borderId="1" xfId="0" applyNumberFormat="1" applyFont="1" applyFill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2" xfId="0" applyBorder="1"/>
    <xf numFmtId="166" fontId="2" fillId="0" borderId="3" xfId="0" applyNumberFormat="1" applyFont="1" applyBorder="1" applyAlignment="1">
      <alignment horizontal="center"/>
    </xf>
    <xf numFmtId="0" fontId="1" fillId="0" borderId="13" xfId="0" applyFont="1" applyBorder="1"/>
    <xf numFmtId="0" fontId="0" fillId="0" borderId="14" xfId="0" applyBorder="1"/>
    <xf numFmtId="166" fontId="0" fillId="0" borderId="3" xfId="0" applyNumberFormat="1" applyBorder="1" applyAlignment="1">
      <alignment horizontal="center"/>
    </xf>
    <xf numFmtId="166" fontId="3" fillId="2" borderId="1" xfId="0" applyNumberFormat="1" applyFont="1" applyFill="1" applyBorder="1" applyAlignment="1">
      <alignment horizontal="center"/>
    </xf>
    <xf numFmtId="165" fontId="1" fillId="0" borderId="1" xfId="0" applyNumberFormat="1" applyFont="1" applyBorder="1"/>
    <xf numFmtId="165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7E7F9-47BD-42CC-8DB2-27A34D082518}">
  <dimension ref="A1:M36"/>
  <sheetViews>
    <sheetView tabSelected="1" workbookViewId="0">
      <pane ySplit="4" topLeftCell="A5" activePane="bottomLeft" state="frozen"/>
      <selection pane="bottomLeft" activeCell="D32" sqref="D32"/>
    </sheetView>
  </sheetViews>
  <sheetFormatPr defaultRowHeight="14.4" x14ac:dyDescent="0.3"/>
  <cols>
    <col min="1" max="2" width="6.77734375" customWidth="1"/>
    <col min="3" max="4" width="8.77734375" customWidth="1"/>
    <col min="5" max="5" width="11.77734375" customWidth="1"/>
    <col min="6" max="7" width="8.77734375" customWidth="1"/>
    <col min="8" max="10" width="9.77734375" customWidth="1"/>
    <col min="11" max="11" width="16.88671875" customWidth="1"/>
    <col min="12" max="13" width="9.77734375" customWidth="1"/>
  </cols>
  <sheetData>
    <row r="1" spans="1:13" ht="14.4" customHeight="1" x14ac:dyDescent="0.3">
      <c r="A1" s="2" t="s">
        <v>35</v>
      </c>
    </row>
    <row r="2" spans="1:13" ht="14.4" customHeight="1" x14ac:dyDescent="0.3">
      <c r="K2" s="48" t="s">
        <v>25</v>
      </c>
      <c r="L2" s="48"/>
      <c r="M2" s="48"/>
    </row>
    <row r="3" spans="1:13" ht="14.4" customHeight="1" x14ac:dyDescent="0.3">
      <c r="A3" s="49" t="s">
        <v>2</v>
      </c>
      <c r="B3" s="49" t="s">
        <v>3</v>
      </c>
      <c r="C3" s="49" t="s">
        <v>5</v>
      </c>
      <c r="D3" s="49" t="s">
        <v>7</v>
      </c>
      <c r="E3" s="49" t="s">
        <v>4</v>
      </c>
      <c r="F3" s="49" t="s">
        <v>0</v>
      </c>
      <c r="G3" s="50" t="s">
        <v>6</v>
      </c>
      <c r="H3" s="52" t="s">
        <v>28</v>
      </c>
      <c r="I3" s="50" t="s">
        <v>29</v>
      </c>
      <c r="J3" s="50" t="s">
        <v>30</v>
      </c>
      <c r="K3" s="50" t="s">
        <v>32</v>
      </c>
      <c r="L3" s="49" t="s">
        <v>20</v>
      </c>
      <c r="M3" s="49" t="s">
        <v>13</v>
      </c>
    </row>
    <row r="4" spans="1:13" ht="14.4" customHeight="1" x14ac:dyDescent="0.3">
      <c r="A4" s="49"/>
      <c r="B4" s="49"/>
      <c r="C4" s="49"/>
      <c r="D4" s="49"/>
      <c r="E4" s="49"/>
      <c r="F4" s="49"/>
      <c r="G4" s="51"/>
      <c r="H4" s="53"/>
      <c r="I4" s="51"/>
      <c r="J4" s="51"/>
      <c r="K4" s="51"/>
      <c r="L4" s="49"/>
      <c r="M4" s="49"/>
    </row>
    <row r="5" spans="1:13" ht="14.4" customHeight="1" x14ac:dyDescent="0.3">
      <c r="A5" s="3">
        <f>L17</f>
        <v>2025</v>
      </c>
      <c r="B5" s="5">
        <v>0</v>
      </c>
      <c r="C5" s="6">
        <f>L18</f>
        <v>5.23</v>
      </c>
      <c r="D5" s="29">
        <f>L19</f>
        <v>7.01</v>
      </c>
      <c r="E5" s="28">
        <f>C5-D5</f>
        <v>-1.7799999999999994</v>
      </c>
      <c r="F5" s="28">
        <f>-L20</f>
        <v>-38.520000000000003</v>
      </c>
      <c r="G5" s="29">
        <f>-L21</f>
        <v>-0.97</v>
      </c>
      <c r="H5" s="35">
        <f>G5/C5</f>
        <v>-0.18546845124282982</v>
      </c>
      <c r="I5" s="32">
        <f>E5/C5</f>
        <v>-0.3403441682600381</v>
      </c>
      <c r="J5" s="35">
        <f>D5/C5</f>
        <v>1.3403441682600381</v>
      </c>
      <c r="K5" s="8" t="s">
        <v>33</v>
      </c>
      <c r="L5" s="27">
        <f>G5/F5</f>
        <v>2.5181723779854618E-2</v>
      </c>
      <c r="M5" s="43">
        <f>100*L5</f>
        <v>2.5181723779854619</v>
      </c>
    </row>
    <row r="6" spans="1:13" ht="14.4" customHeight="1" x14ac:dyDescent="0.3">
      <c r="A6" s="5">
        <f t="shared" ref="A6:B28" si="0">A5+1</f>
        <v>2026</v>
      </c>
      <c r="B6" s="5">
        <f t="shared" si="0"/>
        <v>1</v>
      </c>
      <c r="C6" s="6">
        <f t="shared" ref="C6:C32" si="1">C5+($L$7*C5)</f>
        <v>5.4915000000000003</v>
      </c>
      <c r="D6" s="29">
        <f t="shared" ref="D6:D32" si="2">D5+($L$8*D5)</f>
        <v>7.1501999999999999</v>
      </c>
      <c r="E6" s="28">
        <f t="shared" ref="E6:E28" si="3">C6-D6</f>
        <v>-1.6586999999999996</v>
      </c>
      <c r="F6" s="28">
        <f>F5+E6</f>
        <v>-40.178700000000006</v>
      </c>
      <c r="G6" s="28">
        <f t="shared" ref="G6:G12" si="4">F6*$L$6</f>
        <v>-1.5267906000000002</v>
      </c>
      <c r="H6" s="32">
        <f t="shared" ref="H6:H32" si="5">G6/C6</f>
        <v>-0.27802797049986344</v>
      </c>
      <c r="I6" s="32">
        <f t="shared" ref="I6:I32" si="6">E6/C6</f>
        <v>-0.30204862059546561</v>
      </c>
      <c r="J6" s="35">
        <f t="shared" ref="J6:J32" si="7">D6/C6</f>
        <v>1.3020486205954656</v>
      </c>
      <c r="K6" s="8" t="s">
        <v>34</v>
      </c>
      <c r="L6" s="8">
        <f>M24</f>
        <v>3.7999999999999999E-2</v>
      </c>
      <c r="M6" s="43">
        <f t="shared" ref="M6:M8" si="8">100*L6</f>
        <v>3.8</v>
      </c>
    </row>
    <row r="7" spans="1:13" ht="14.4" customHeight="1" x14ac:dyDescent="0.3">
      <c r="A7" s="5">
        <f t="shared" ref="A7" si="9">A6+1</f>
        <v>2027</v>
      </c>
      <c r="B7" s="5">
        <f t="shared" ref="B7:B12" si="10">B6+1</f>
        <v>2</v>
      </c>
      <c r="C7" s="6">
        <f t="shared" si="1"/>
        <v>5.7660750000000007</v>
      </c>
      <c r="D7" s="29">
        <f t="shared" si="2"/>
        <v>7.2932040000000002</v>
      </c>
      <c r="E7" s="28">
        <f t="shared" si="3"/>
        <v>-1.5271289999999995</v>
      </c>
      <c r="F7" s="28">
        <f t="shared" ref="F7:F28" si="11">F6+E7</f>
        <v>-41.705829000000008</v>
      </c>
      <c r="G7" s="28">
        <f t="shared" si="4"/>
        <v>-1.5848215020000003</v>
      </c>
      <c r="H7" s="32">
        <f t="shared" si="5"/>
        <v>-0.2748527381277559</v>
      </c>
      <c r="I7" s="32">
        <f t="shared" si="6"/>
        <v>-0.26484723143559513</v>
      </c>
      <c r="J7" s="35">
        <f t="shared" si="7"/>
        <v>1.2648472314355952</v>
      </c>
      <c r="K7" s="8" t="s">
        <v>1</v>
      </c>
      <c r="L7" s="8">
        <f>M25</f>
        <v>0.05</v>
      </c>
      <c r="M7" s="43">
        <f t="shared" si="8"/>
        <v>5</v>
      </c>
    </row>
    <row r="8" spans="1:13" ht="14.4" customHeight="1" x14ac:dyDescent="0.3">
      <c r="A8" s="5">
        <f t="shared" ref="A8" si="12">A7+1</f>
        <v>2028</v>
      </c>
      <c r="B8" s="5">
        <f t="shared" si="10"/>
        <v>3</v>
      </c>
      <c r="C8" s="6">
        <f t="shared" si="1"/>
        <v>6.0543787500000006</v>
      </c>
      <c r="D8" s="29">
        <f t="shared" si="2"/>
        <v>7.4390680800000002</v>
      </c>
      <c r="E8" s="28">
        <f t="shared" si="3"/>
        <v>-1.3846893299999996</v>
      </c>
      <c r="F8" s="28">
        <f t="shared" si="11"/>
        <v>-43.090518330000009</v>
      </c>
      <c r="G8" s="28">
        <f t="shared" si="4"/>
        <v>-1.6374396965400002</v>
      </c>
      <c r="H8" s="32">
        <f t="shared" si="5"/>
        <v>-0.27045544458876147</v>
      </c>
      <c r="I8" s="32">
        <f t="shared" si="6"/>
        <v>-0.22870873910886388</v>
      </c>
      <c r="J8" s="35">
        <f t="shared" si="7"/>
        <v>1.2287087391088638</v>
      </c>
      <c r="K8" s="8" t="s">
        <v>8</v>
      </c>
      <c r="L8" s="16">
        <f>M26</f>
        <v>0.02</v>
      </c>
      <c r="M8" s="44">
        <f t="shared" si="8"/>
        <v>2</v>
      </c>
    </row>
    <row r="9" spans="1:13" x14ac:dyDescent="0.3">
      <c r="A9" s="5">
        <f t="shared" ref="A9" si="13">A8+1</f>
        <v>2029</v>
      </c>
      <c r="B9" s="5">
        <f t="shared" si="10"/>
        <v>4</v>
      </c>
      <c r="C9" s="6">
        <f t="shared" si="1"/>
        <v>6.3570976875000005</v>
      </c>
      <c r="D9" s="29">
        <f t="shared" si="2"/>
        <v>7.5878494416000004</v>
      </c>
      <c r="E9" s="28">
        <f t="shared" si="3"/>
        <v>-1.2307517540999999</v>
      </c>
      <c r="F9" s="28">
        <f t="shared" si="11"/>
        <v>-44.321270084100007</v>
      </c>
      <c r="G9" s="28">
        <f t="shared" si="4"/>
        <v>-1.6842082631958002</v>
      </c>
      <c r="H9" s="32">
        <f t="shared" si="5"/>
        <v>-0.26493351934916293</v>
      </c>
      <c r="I9" s="32">
        <f t="shared" si="6"/>
        <v>-0.19360277513432497</v>
      </c>
      <c r="J9" s="35">
        <f t="shared" si="7"/>
        <v>1.193602775134325</v>
      </c>
      <c r="K9" s="23"/>
      <c r="L9" s="22"/>
      <c r="M9" s="14"/>
    </row>
    <row r="10" spans="1:13" x14ac:dyDescent="0.3">
      <c r="A10" s="5">
        <f t="shared" ref="A10" si="14">A9+1</f>
        <v>2030</v>
      </c>
      <c r="B10" s="9">
        <f t="shared" si="10"/>
        <v>5</v>
      </c>
      <c r="C10" s="6">
        <f t="shared" si="1"/>
        <v>6.6749525718750009</v>
      </c>
      <c r="D10" s="29">
        <f t="shared" si="2"/>
        <v>7.7396064304320005</v>
      </c>
      <c r="E10" s="28">
        <f t="shared" si="3"/>
        <v>-1.0646538585569996</v>
      </c>
      <c r="F10" s="28">
        <f t="shared" si="11"/>
        <v>-45.385923942657008</v>
      </c>
      <c r="G10" s="28">
        <f t="shared" si="4"/>
        <v>-1.7246651098209662</v>
      </c>
      <c r="H10" s="32">
        <f t="shared" si="5"/>
        <v>-0.25837863134606603</v>
      </c>
      <c r="I10" s="32">
        <f t="shared" si="6"/>
        <v>-0.15949983870191564</v>
      </c>
      <c r="J10" s="35">
        <f t="shared" si="7"/>
        <v>1.1594998387019155</v>
      </c>
      <c r="K10" s="39" t="s">
        <v>9</v>
      </c>
      <c r="L10" s="36"/>
      <c r="M10" s="36"/>
    </row>
    <row r="11" spans="1:13" x14ac:dyDescent="0.3">
      <c r="A11" s="5">
        <f t="shared" ref="A11" si="15">A10+1</f>
        <v>2031</v>
      </c>
      <c r="B11" s="9">
        <f t="shared" si="10"/>
        <v>6</v>
      </c>
      <c r="C11" s="6">
        <f t="shared" si="1"/>
        <v>7.0087002004687511</v>
      </c>
      <c r="D11" s="29">
        <f t="shared" si="2"/>
        <v>7.8943985590406403</v>
      </c>
      <c r="E11" s="28">
        <f t="shared" si="3"/>
        <v>-0.88569835857188917</v>
      </c>
      <c r="F11" s="28">
        <f t="shared" si="11"/>
        <v>-46.271622301228895</v>
      </c>
      <c r="G11" s="28">
        <f t="shared" si="4"/>
        <v>-1.7583216474466981</v>
      </c>
      <c r="H11" s="32">
        <f t="shared" si="5"/>
        <v>-0.25087699532776409</v>
      </c>
      <c r="I11" s="32">
        <f t="shared" si="6"/>
        <v>-0.12637127188186084</v>
      </c>
      <c r="J11" s="38">
        <f t="shared" si="7"/>
        <v>1.1263712718818608</v>
      </c>
      <c r="K11" s="25" t="s">
        <v>10</v>
      </c>
      <c r="L11" s="20"/>
      <c r="M11" s="18"/>
    </row>
    <row r="12" spans="1:13" x14ac:dyDescent="0.3">
      <c r="A12" s="5">
        <f t="shared" ref="A12" si="16">A11+1</f>
        <v>2032</v>
      </c>
      <c r="B12" s="9">
        <f t="shared" si="10"/>
        <v>7</v>
      </c>
      <c r="C12" s="6">
        <f t="shared" si="1"/>
        <v>7.3591352104921883</v>
      </c>
      <c r="D12" s="29">
        <f t="shared" si="2"/>
        <v>8.052286530221453</v>
      </c>
      <c r="E12" s="28">
        <f t="shared" si="3"/>
        <v>-0.69315131972926469</v>
      </c>
      <c r="F12" s="28">
        <f t="shared" si="11"/>
        <v>-46.964773620958162</v>
      </c>
      <c r="G12" s="28">
        <f t="shared" si="4"/>
        <v>-1.7846613975964101</v>
      </c>
      <c r="H12" s="32">
        <f t="shared" si="5"/>
        <v>-0.24250966269133811</v>
      </c>
      <c r="I12" s="32">
        <f t="shared" si="6"/>
        <v>-9.4189235542379152E-2</v>
      </c>
      <c r="J12" s="35">
        <f t="shared" si="7"/>
        <v>1.0941892355423792</v>
      </c>
      <c r="K12" s="24" t="s">
        <v>11</v>
      </c>
      <c r="L12" s="40"/>
      <c r="M12" s="26"/>
    </row>
    <row r="13" spans="1:13" x14ac:dyDescent="0.3">
      <c r="A13" s="5">
        <f t="shared" ref="A13" si="17">A12+1</f>
        <v>2033</v>
      </c>
      <c r="B13" s="9">
        <f t="shared" si="0"/>
        <v>8</v>
      </c>
      <c r="C13" s="6">
        <f t="shared" si="1"/>
        <v>7.7270919710167973</v>
      </c>
      <c r="D13" s="29">
        <f t="shared" si="2"/>
        <v>8.213332260825883</v>
      </c>
      <c r="E13" s="28">
        <f t="shared" si="3"/>
        <v>-0.48624028980908562</v>
      </c>
      <c r="F13" s="28">
        <f t="shared" si="11"/>
        <v>-47.451013910767244</v>
      </c>
      <c r="G13" s="28">
        <f>F13*$L$6</f>
        <v>-1.8031385286091552</v>
      </c>
      <c r="H13" s="32">
        <f t="shared" si="5"/>
        <v>-0.23335279758186736</v>
      </c>
      <c r="I13" s="32">
        <f t="shared" si="6"/>
        <v>-6.2926685955454198E-2</v>
      </c>
      <c r="J13" s="35">
        <f t="shared" si="7"/>
        <v>1.0629266859554543</v>
      </c>
      <c r="K13" s="8" t="s">
        <v>12</v>
      </c>
      <c r="L13" s="13"/>
      <c r="M13" s="14"/>
    </row>
    <row r="14" spans="1:13" x14ac:dyDescent="0.3">
      <c r="A14" s="5">
        <f t="shared" ref="A14" si="18">A13+1</f>
        <v>2034</v>
      </c>
      <c r="B14" s="9">
        <f t="shared" si="0"/>
        <v>9</v>
      </c>
      <c r="C14" s="6">
        <f t="shared" si="1"/>
        <v>8.1134465695676372</v>
      </c>
      <c r="D14" s="29">
        <f t="shared" si="2"/>
        <v>8.377598906042401</v>
      </c>
      <c r="E14" s="28">
        <f t="shared" si="3"/>
        <v>-0.26415233647476377</v>
      </c>
      <c r="F14" s="28">
        <f t="shared" si="11"/>
        <v>-47.71516624724201</v>
      </c>
      <c r="G14" s="28">
        <f t="shared" ref="G14:G28" si="19">F14*$L$6</f>
        <v>-1.8131763173951962</v>
      </c>
      <c r="H14" s="32">
        <f t="shared" si="5"/>
        <v>-0.22347793898047694</v>
      </c>
      <c r="I14" s="32">
        <f t="shared" si="6"/>
        <v>-3.2557352071012693E-2</v>
      </c>
      <c r="J14" s="35">
        <f t="shared" si="7"/>
        <v>1.0325573520710127</v>
      </c>
      <c r="K14" s="16" t="s">
        <v>27</v>
      </c>
      <c r="L14" s="17"/>
      <c r="M14" s="18"/>
    </row>
    <row r="15" spans="1:13" x14ac:dyDescent="0.3">
      <c r="A15" s="5">
        <f t="shared" ref="A15" si="20">A14+1</f>
        <v>2035</v>
      </c>
      <c r="B15" s="9">
        <f t="shared" si="0"/>
        <v>10</v>
      </c>
      <c r="C15" s="6">
        <f t="shared" si="1"/>
        <v>8.5191188980460186</v>
      </c>
      <c r="D15" s="29">
        <f t="shared" si="2"/>
        <v>8.5451508841632489</v>
      </c>
      <c r="E15" s="28">
        <f t="shared" si="3"/>
        <v>-2.6031986117230232E-2</v>
      </c>
      <c r="F15" s="28">
        <f t="shared" si="11"/>
        <v>-47.741198233359242</v>
      </c>
      <c r="G15" s="28">
        <f t="shared" si="19"/>
        <v>-1.8141655328676511</v>
      </c>
      <c r="H15" s="32">
        <f t="shared" si="5"/>
        <v>-0.21295224947309468</v>
      </c>
      <c r="I15" s="32">
        <f t="shared" si="6"/>
        <v>-3.0557134404123692E-3</v>
      </c>
      <c r="J15" s="35">
        <f t="shared" si="7"/>
        <v>1.0030557134404123</v>
      </c>
      <c r="K15" s="13"/>
      <c r="L15" s="22"/>
      <c r="M15" s="14"/>
    </row>
    <row r="16" spans="1:13" x14ac:dyDescent="0.3">
      <c r="A16" s="30">
        <f t="shared" ref="A16" si="21">A15+1</f>
        <v>2036</v>
      </c>
      <c r="B16" s="10">
        <f t="shared" si="0"/>
        <v>11</v>
      </c>
      <c r="C16" s="11">
        <f t="shared" si="1"/>
        <v>8.9450748429483191</v>
      </c>
      <c r="D16" s="31">
        <f t="shared" si="2"/>
        <v>8.7160539018465144</v>
      </c>
      <c r="E16" s="11">
        <f t="shared" si="3"/>
        <v>0.22902094110180471</v>
      </c>
      <c r="F16" s="33">
        <f t="shared" si="11"/>
        <v>-47.512177292257434</v>
      </c>
      <c r="G16" s="33">
        <f t="shared" si="19"/>
        <v>-1.8054627371057825</v>
      </c>
      <c r="H16" s="34">
        <f t="shared" si="5"/>
        <v>-0.20183875135813817</v>
      </c>
      <c r="I16" s="12">
        <f t="shared" si="6"/>
        <v>2.5603021229313586E-2</v>
      </c>
      <c r="J16" s="42">
        <f t="shared" si="7"/>
        <v>0.97439697877068643</v>
      </c>
      <c r="K16" s="45" t="s">
        <v>23</v>
      </c>
      <c r="L16" s="46"/>
      <c r="M16" s="47"/>
    </row>
    <row r="17" spans="1:13" x14ac:dyDescent="0.3">
      <c r="A17" s="5">
        <f t="shared" ref="A17" si="22">A16+1</f>
        <v>2037</v>
      </c>
      <c r="B17" s="9">
        <f t="shared" si="0"/>
        <v>12</v>
      </c>
      <c r="C17" s="6">
        <f t="shared" si="1"/>
        <v>9.3923285850957345</v>
      </c>
      <c r="D17" s="29">
        <f t="shared" si="2"/>
        <v>8.8903749798834451</v>
      </c>
      <c r="E17" s="6">
        <f t="shared" si="3"/>
        <v>0.50195360521228949</v>
      </c>
      <c r="F17" s="28">
        <f t="shared" si="11"/>
        <v>-47.010223687045141</v>
      </c>
      <c r="G17" s="28">
        <f t="shared" si="19"/>
        <v>-1.7863885001077153</v>
      </c>
      <c r="H17" s="32">
        <f t="shared" si="5"/>
        <v>-0.19019655071932376</v>
      </c>
      <c r="I17" s="7">
        <f t="shared" si="6"/>
        <v>5.3442934908475966E-2</v>
      </c>
      <c r="J17" s="7">
        <f t="shared" si="7"/>
        <v>0.94655706509152404</v>
      </c>
      <c r="K17" s="23" t="s">
        <v>14</v>
      </c>
      <c r="L17" s="14">
        <v>2025</v>
      </c>
      <c r="M17" s="3" t="s">
        <v>31</v>
      </c>
    </row>
    <row r="18" spans="1:13" x14ac:dyDescent="0.3">
      <c r="A18" s="5">
        <f t="shared" ref="A18" si="23">A17+1</f>
        <v>2038</v>
      </c>
      <c r="B18" s="9">
        <f t="shared" si="0"/>
        <v>13</v>
      </c>
      <c r="C18" s="6">
        <f t="shared" si="1"/>
        <v>9.8619450143505212</v>
      </c>
      <c r="D18" s="29">
        <f t="shared" si="2"/>
        <v>9.0681824794811146</v>
      </c>
      <c r="E18" s="6">
        <f t="shared" si="3"/>
        <v>0.79376253486940662</v>
      </c>
      <c r="F18" s="28">
        <f t="shared" si="11"/>
        <v>-46.216461152175732</v>
      </c>
      <c r="G18" s="28">
        <f t="shared" si="19"/>
        <v>-1.7562255237826778</v>
      </c>
      <c r="H18" s="32">
        <f t="shared" si="5"/>
        <v>-0.17808105005930594</v>
      </c>
      <c r="I18" s="7">
        <f t="shared" si="6"/>
        <v>8.0487422482519444E-2</v>
      </c>
      <c r="J18" s="7">
        <f t="shared" si="7"/>
        <v>0.91951257751748061</v>
      </c>
      <c r="K18" s="15" t="s">
        <v>15</v>
      </c>
      <c r="L18" s="21">
        <v>5.23</v>
      </c>
      <c r="M18" s="3" t="s">
        <v>31</v>
      </c>
    </row>
    <row r="19" spans="1:13" x14ac:dyDescent="0.3">
      <c r="A19" s="5">
        <f t="shared" ref="A19" si="24">A18+1</f>
        <v>2039</v>
      </c>
      <c r="B19" s="9">
        <f t="shared" si="0"/>
        <v>14</v>
      </c>
      <c r="C19" s="6">
        <f t="shared" si="1"/>
        <v>10.355042265068047</v>
      </c>
      <c r="D19" s="29">
        <f t="shared" si="2"/>
        <v>9.2495461290707368</v>
      </c>
      <c r="E19" s="6">
        <f t="shared" si="3"/>
        <v>1.1054961359973099</v>
      </c>
      <c r="F19" s="28">
        <f t="shared" si="11"/>
        <v>-45.110965016178426</v>
      </c>
      <c r="G19" s="28">
        <f t="shared" si="19"/>
        <v>-1.7142166706147801</v>
      </c>
      <c r="H19" s="32">
        <f t="shared" si="5"/>
        <v>-0.16554415006084144</v>
      </c>
      <c r="I19" s="7">
        <f t="shared" si="6"/>
        <v>0.10675921041159027</v>
      </c>
      <c r="J19" s="7">
        <f t="shared" si="7"/>
        <v>0.89324078958840969</v>
      </c>
      <c r="K19" s="23" t="s">
        <v>16</v>
      </c>
      <c r="L19" s="14">
        <v>7.01</v>
      </c>
      <c r="M19" s="3" t="s">
        <v>31</v>
      </c>
    </row>
    <row r="20" spans="1:13" x14ac:dyDescent="0.3">
      <c r="A20" s="5">
        <f t="shared" ref="A20" si="25">A19+1</f>
        <v>2040</v>
      </c>
      <c r="B20" s="9">
        <f t="shared" si="0"/>
        <v>15</v>
      </c>
      <c r="C20" s="6">
        <f t="shared" si="1"/>
        <v>10.87279437832145</v>
      </c>
      <c r="D20" s="29">
        <f t="shared" si="2"/>
        <v>9.4345370516521516</v>
      </c>
      <c r="E20" s="6">
        <f t="shared" si="3"/>
        <v>1.438257326669298</v>
      </c>
      <c r="F20" s="28">
        <f t="shared" si="11"/>
        <v>-43.672707689509124</v>
      </c>
      <c r="G20" s="28">
        <f t="shared" si="19"/>
        <v>-1.6595628922013468</v>
      </c>
      <c r="H20" s="32">
        <f t="shared" si="5"/>
        <v>-0.15263444101456017</v>
      </c>
      <c r="I20" s="7">
        <f t="shared" si="6"/>
        <v>0.13228037582840202</v>
      </c>
      <c r="J20" s="7">
        <f t="shared" si="7"/>
        <v>0.86771962417159798</v>
      </c>
      <c r="K20" s="15" t="s">
        <v>17</v>
      </c>
      <c r="L20" s="21">
        <v>38.520000000000003</v>
      </c>
      <c r="M20" s="3" t="s">
        <v>31</v>
      </c>
    </row>
    <row r="21" spans="1:13" x14ac:dyDescent="0.3">
      <c r="A21" s="5">
        <f t="shared" ref="A21" si="26">A20+1</f>
        <v>2041</v>
      </c>
      <c r="B21" s="9">
        <f t="shared" si="0"/>
        <v>16</v>
      </c>
      <c r="C21" s="6">
        <f t="shared" si="1"/>
        <v>11.416434097237522</v>
      </c>
      <c r="D21" s="29">
        <f t="shared" si="2"/>
        <v>9.6232277926851939</v>
      </c>
      <c r="E21" s="6">
        <f t="shared" si="3"/>
        <v>1.7932063045523279</v>
      </c>
      <c r="F21" s="28">
        <f t="shared" si="11"/>
        <v>-41.879501384956797</v>
      </c>
      <c r="G21" s="28">
        <f t="shared" si="19"/>
        <v>-1.5914210526283583</v>
      </c>
      <c r="H21" s="32">
        <f t="shared" si="5"/>
        <v>-0.13939738442614411</v>
      </c>
      <c r="I21" s="7">
        <f t="shared" si="6"/>
        <v>0.15707236509044772</v>
      </c>
      <c r="J21" s="7">
        <f t="shared" si="7"/>
        <v>0.84292763490955225</v>
      </c>
      <c r="K21" s="23" t="s">
        <v>18</v>
      </c>
      <c r="L21" s="14">
        <v>0.97</v>
      </c>
      <c r="M21" s="3" t="s">
        <v>31</v>
      </c>
    </row>
    <row r="22" spans="1:13" x14ac:dyDescent="0.3">
      <c r="A22" s="5">
        <f t="shared" ref="A22" si="27">A21+1</f>
        <v>2042</v>
      </c>
      <c r="B22" s="9">
        <f t="shared" si="0"/>
        <v>17</v>
      </c>
      <c r="C22" s="6">
        <f t="shared" si="1"/>
        <v>11.987255802099398</v>
      </c>
      <c r="D22" s="29">
        <f t="shared" si="2"/>
        <v>9.8156923485388976</v>
      </c>
      <c r="E22" s="6">
        <f t="shared" si="3"/>
        <v>2.1715634535605002</v>
      </c>
      <c r="F22" s="28">
        <f t="shared" si="11"/>
        <v>-39.707937931396295</v>
      </c>
      <c r="G22" s="28">
        <f t="shared" si="19"/>
        <v>-1.5089016413930592</v>
      </c>
      <c r="H22" s="32">
        <f t="shared" si="5"/>
        <v>-0.12587548529070319</v>
      </c>
      <c r="I22" s="7">
        <f t="shared" si="6"/>
        <v>0.18115601180214921</v>
      </c>
      <c r="J22" s="7">
        <f t="shared" si="7"/>
        <v>0.81884398819785076</v>
      </c>
      <c r="K22" s="19"/>
      <c r="M22" s="21"/>
    </row>
    <row r="23" spans="1:13" x14ac:dyDescent="0.3">
      <c r="A23" s="5">
        <f t="shared" ref="A23" si="28">A22+1</f>
        <v>2043</v>
      </c>
      <c r="B23" s="9">
        <f t="shared" si="0"/>
        <v>18</v>
      </c>
      <c r="C23" s="6">
        <f t="shared" si="1"/>
        <v>12.586618592204367</v>
      </c>
      <c r="D23" s="29">
        <f t="shared" si="2"/>
        <v>10.012006195509676</v>
      </c>
      <c r="E23" s="6">
        <f t="shared" si="3"/>
        <v>2.5746123966946914</v>
      </c>
      <c r="F23" s="28">
        <f t="shared" si="11"/>
        <v>-37.133325534701605</v>
      </c>
      <c r="G23" s="28">
        <f t="shared" si="19"/>
        <v>-1.411066370318661</v>
      </c>
      <c r="H23" s="32">
        <f t="shared" si="5"/>
        <v>-0.11210845549833515</v>
      </c>
      <c r="I23" s="7">
        <f t="shared" si="6"/>
        <v>0.20455155432208777</v>
      </c>
      <c r="J23" s="7">
        <f t="shared" si="7"/>
        <v>0.79544844567791229</v>
      </c>
      <c r="K23" s="45" t="s">
        <v>24</v>
      </c>
      <c r="L23" s="46"/>
      <c r="M23" s="47"/>
    </row>
    <row r="24" spans="1:13" x14ac:dyDescent="0.3">
      <c r="A24" s="5">
        <f t="shared" ref="A24" si="29">A23+1</f>
        <v>2044</v>
      </c>
      <c r="B24" s="9">
        <f t="shared" si="0"/>
        <v>19</v>
      </c>
      <c r="C24" s="6">
        <f t="shared" si="1"/>
        <v>13.215949521814585</v>
      </c>
      <c r="D24" s="29">
        <f t="shared" si="2"/>
        <v>10.212246319419869</v>
      </c>
      <c r="E24" s="6">
        <f t="shared" si="3"/>
        <v>3.0037032023947159</v>
      </c>
      <c r="F24" s="28">
        <f t="shared" si="11"/>
        <v>-34.129622332306887</v>
      </c>
      <c r="G24" s="28">
        <f t="shared" si="19"/>
        <v>-1.2969256486276617</v>
      </c>
      <c r="H24" s="32">
        <f t="shared" si="5"/>
        <v>-9.8133368812200972E-2</v>
      </c>
      <c r="I24" s="7">
        <f t="shared" si="6"/>
        <v>0.22727865277002809</v>
      </c>
      <c r="J24" s="7">
        <f t="shared" si="7"/>
        <v>0.77272134722997188</v>
      </c>
      <c r="K24" s="15" t="s">
        <v>19</v>
      </c>
      <c r="M24" s="37">
        <v>3.7999999999999999E-2</v>
      </c>
    </row>
    <row r="25" spans="1:13" x14ac:dyDescent="0.3">
      <c r="A25" s="5">
        <f t="shared" ref="A25" si="30">A24+1</f>
        <v>2045</v>
      </c>
      <c r="B25" s="9">
        <f t="shared" si="0"/>
        <v>20</v>
      </c>
      <c r="C25" s="6">
        <f t="shared" si="1"/>
        <v>13.876746997905315</v>
      </c>
      <c r="D25" s="29">
        <f t="shared" si="2"/>
        <v>10.416491245808267</v>
      </c>
      <c r="E25" s="6">
        <f t="shared" si="3"/>
        <v>3.4602557520970478</v>
      </c>
      <c r="F25" s="28">
        <f t="shared" si="11"/>
        <v>-30.669366580209839</v>
      </c>
      <c r="G25" s="28">
        <f t="shared" si="19"/>
        <v>-1.165435930047974</v>
      </c>
      <c r="H25" s="32">
        <f t="shared" si="5"/>
        <v>-8.3984807838890174E-2</v>
      </c>
      <c r="I25" s="7">
        <f t="shared" si="6"/>
        <v>0.24935640554802729</v>
      </c>
      <c r="J25" s="7">
        <f t="shared" si="7"/>
        <v>0.75064359445197271</v>
      </c>
      <c r="K25" s="23" t="s">
        <v>21</v>
      </c>
      <c r="L25" s="22"/>
      <c r="M25" s="4">
        <v>0.05</v>
      </c>
    </row>
    <row r="26" spans="1:13" x14ac:dyDescent="0.3">
      <c r="A26" s="5">
        <f t="shared" ref="A26" si="31">A25+1</f>
        <v>2046</v>
      </c>
      <c r="B26" s="9">
        <f t="shared" si="0"/>
        <v>21</v>
      </c>
      <c r="C26" s="6">
        <f t="shared" si="1"/>
        <v>14.57058434780058</v>
      </c>
      <c r="D26" s="29">
        <f t="shared" si="2"/>
        <v>10.624821070724431</v>
      </c>
      <c r="E26" s="6">
        <f t="shared" si="3"/>
        <v>3.9457632770761482</v>
      </c>
      <c r="F26" s="28">
        <f t="shared" si="11"/>
        <v>-26.723603303133693</v>
      </c>
      <c r="G26" s="28">
        <f t="shared" si="19"/>
        <v>-1.0154969255190802</v>
      </c>
      <c r="H26" s="32">
        <f t="shared" si="5"/>
        <v>-6.9695003390332036E-2</v>
      </c>
      <c r="I26" s="7">
        <f t="shared" si="6"/>
        <v>0.27080336538951222</v>
      </c>
      <c r="J26" s="7">
        <f t="shared" si="7"/>
        <v>0.72919663461048778</v>
      </c>
      <c r="K26" s="25" t="s">
        <v>22</v>
      </c>
      <c r="L26" s="20"/>
      <c r="M26" s="37">
        <v>0.02</v>
      </c>
    </row>
    <row r="27" spans="1:13" x14ac:dyDescent="0.3">
      <c r="A27" s="5">
        <f t="shared" ref="A27" si="32">A26+1</f>
        <v>2047</v>
      </c>
      <c r="B27" s="9">
        <f t="shared" si="0"/>
        <v>22</v>
      </c>
      <c r="C27" s="6">
        <f t="shared" si="1"/>
        <v>15.299113565190609</v>
      </c>
      <c r="D27" s="29">
        <f t="shared" si="2"/>
        <v>10.83731749213892</v>
      </c>
      <c r="E27" s="6">
        <f t="shared" si="3"/>
        <v>4.4617960730516888</v>
      </c>
      <c r="F27" s="28">
        <f t="shared" si="11"/>
        <v>-22.261807230082006</v>
      </c>
      <c r="G27" s="28">
        <f t="shared" si="19"/>
        <v>-0.84594867474311619</v>
      </c>
      <c r="H27" s="32">
        <f t="shared" si="5"/>
        <v>-5.5293966616985282E-2</v>
      </c>
      <c r="I27" s="7">
        <f t="shared" si="6"/>
        <v>0.29163755494981192</v>
      </c>
      <c r="J27" s="41">
        <f t="shared" si="7"/>
        <v>0.70836244505018808</v>
      </c>
      <c r="K27" s="17"/>
      <c r="L27" s="20"/>
      <c r="M27" s="20"/>
    </row>
    <row r="28" spans="1:13" x14ac:dyDescent="0.3">
      <c r="A28" s="5">
        <f t="shared" ref="A28:B32" si="33">A27+1</f>
        <v>2048</v>
      </c>
      <c r="B28" s="9">
        <f t="shared" si="0"/>
        <v>23</v>
      </c>
      <c r="C28" s="6">
        <f t="shared" si="1"/>
        <v>16.064069243450138</v>
      </c>
      <c r="D28" s="29">
        <f t="shared" si="2"/>
        <v>11.054063841981698</v>
      </c>
      <c r="E28" s="6">
        <f t="shared" si="3"/>
        <v>5.0100054014684403</v>
      </c>
      <c r="F28" s="28">
        <f t="shared" si="11"/>
        <v>-17.251801828613566</v>
      </c>
      <c r="G28" s="28">
        <f t="shared" si="19"/>
        <v>-0.65556846948731551</v>
      </c>
      <c r="H28" s="32">
        <f t="shared" si="5"/>
        <v>-4.0809614273457695E-2</v>
      </c>
      <c r="I28" s="7">
        <f t="shared" si="6"/>
        <v>0.31187648195124584</v>
      </c>
      <c r="J28" s="7">
        <f t="shared" si="7"/>
        <v>0.68812351804875416</v>
      </c>
    </row>
    <row r="29" spans="1:13" x14ac:dyDescent="0.3">
      <c r="A29" s="5">
        <f t="shared" si="33"/>
        <v>2049</v>
      </c>
      <c r="B29" s="9">
        <f t="shared" si="33"/>
        <v>24</v>
      </c>
      <c r="C29" s="6">
        <f t="shared" si="1"/>
        <v>16.867272705622646</v>
      </c>
      <c r="D29" s="29">
        <f t="shared" si="2"/>
        <v>11.275145118821332</v>
      </c>
      <c r="E29" s="6">
        <f t="shared" ref="E29:E32" si="34">C29-D29</f>
        <v>5.5921275868013147</v>
      </c>
      <c r="F29" s="28">
        <f t="shared" ref="F29:F32" si="35">F28+E29</f>
        <v>-11.659674241812251</v>
      </c>
      <c r="G29" s="28">
        <f t="shared" ref="G29:G32" si="36">F29*$L$6</f>
        <v>-0.4430676211888655</v>
      </c>
      <c r="H29" s="32">
        <f t="shared" si="5"/>
        <v>-2.6267887460026094E-2</v>
      </c>
      <c r="I29" s="7">
        <f t="shared" si="6"/>
        <v>0.33153715389549604</v>
      </c>
      <c r="J29" s="7">
        <f t="shared" si="7"/>
        <v>0.66846284610450402</v>
      </c>
      <c r="K29" s="2"/>
    </row>
    <row r="30" spans="1:13" x14ac:dyDescent="0.3">
      <c r="A30" s="5">
        <f t="shared" si="33"/>
        <v>2050</v>
      </c>
      <c r="B30" s="9">
        <f t="shared" si="33"/>
        <v>25</v>
      </c>
      <c r="C30" s="6">
        <f t="shared" si="1"/>
        <v>17.710636340903779</v>
      </c>
      <c r="D30" s="29">
        <f t="shared" si="2"/>
        <v>11.500648021197758</v>
      </c>
      <c r="E30" s="6">
        <f t="shared" si="34"/>
        <v>6.2099883197060208</v>
      </c>
      <c r="F30" s="28">
        <f t="shared" si="35"/>
        <v>-5.4496859221062302</v>
      </c>
      <c r="G30" s="28">
        <f t="shared" si="36"/>
        <v>-0.20708806504003674</v>
      </c>
      <c r="H30" s="32">
        <f t="shared" si="5"/>
        <v>-1.1692864166701589E-2</v>
      </c>
      <c r="I30" s="7">
        <f t="shared" si="6"/>
        <v>0.35063609235562471</v>
      </c>
      <c r="J30" s="7">
        <f t="shared" si="7"/>
        <v>0.64936390764437524</v>
      </c>
    </row>
    <row r="31" spans="1:13" x14ac:dyDescent="0.3">
      <c r="A31" s="30">
        <f t="shared" si="33"/>
        <v>2051</v>
      </c>
      <c r="B31" s="10">
        <f t="shared" si="33"/>
        <v>26</v>
      </c>
      <c r="C31" s="11">
        <f t="shared" si="1"/>
        <v>18.596168157948966</v>
      </c>
      <c r="D31" s="31">
        <f t="shared" si="2"/>
        <v>11.730660981621714</v>
      </c>
      <c r="E31" s="11">
        <f t="shared" si="34"/>
        <v>6.8655071763272524</v>
      </c>
      <c r="F31" s="11">
        <f t="shared" si="35"/>
        <v>1.4158212542210222</v>
      </c>
      <c r="G31" s="11">
        <f t="shared" si="36"/>
        <v>5.3801207660398843E-2</v>
      </c>
      <c r="H31" s="12">
        <f t="shared" si="5"/>
        <v>2.8931340695261148E-3</v>
      </c>
      <c r="I31" s="12">
        <f t="shared" si="6"/>
        <v>0.36918934685974963</v>
      </c>
      <c r="J31" s="12">
        <f t="shared" si="7"/>
        <v>0.63081065314025031</v>
      </c>
    </row>
    <row r="32" spans="1:13" x14ac:dyDescent="0.3">
      <c r="A32" s="5">
        <f t="shared" si="33"/>
        <v>2052</v>
      </c>
      <c r="B32" s="9">
        <f t="shared" si="33"/>
        <v>27</v>
      </c>
      <c r="C32" s="6">
        <f t="shared" si="1"/>
        <v>19.525976565846413</v>
      </c>
      <c r="D32" s="29">
        <f t="shared" si="2"/>
        <v>11.965274201254148</v>
      </c>
      <c r="E32" s="6">
        <f t="shared" si="34"/>
        <v>7.5607023645922649</v>
      </c>
      <c r="F32" s="6">
        <f t="shared" si="35"/>
        <v>8.9765236188132871</v>
      </c>
      <c r="G32" s="6">
        <f t="shared" si="36"/>
        <v>0.34110789751490489</v>
      </c>
      <c r="H32" s="7">
        <f t="shared" si="5"/>
        <v>1.7469441098866674E-2</v>
      </c>
      <c r="I32" s="7">
        <f t="shared" si="6"/>
        <v>0.38721250837804244</v>
      </c>
      <c r="J32" s="7">
        <f t="shared" si="7"/>
        <v>0.61278749162195756</v>
      </c>
      <c r="K32" t="s">
        <v>26</v>
      </c>
    </row>
    <row r="33" spans="3:7" x14ac:dyDescent="0.3">
      <c r="C33" s="1"/>
      <c r="D33" s="1"/>
      <c r="E33" s="1"/>
      <c r="F33" s="1"/>
      <c r="G33" s="1"/>
    </row>
    <row r="34" spans="3:7" x14ac:dyDescent="0.3">
      <c r="C34" s="1"/>
      <c r="D34" s="1"/>
      <c r="E34" s="1"/>
      <c r="F34" s="1"/>
      <c r="G34" s="1"/>
    </row>
    <row r="35" spans="3:7" x14ac:dyDescent="0.3">
      <c r="C35" s="1"/>
      <c r="D35" s="1"/>
      <c r="E35" s="1"/>
      <c r="F35" s="1"/>
      <c r="G35" s="1"/>
    </row>
    <row r="36" spans="3:7" x14ac:dyDescent="0.3">
      <c r="C36" s="1"/>
      <c r="D36" s="1"/>
      <c r="E36" s="1"/>
      <c r="F36" s="1"/>
      <c r="G36" s="1"/>
    </row>
  </sheetData>
  <mergeCells count="16">
    <mergeCell ref="A3:A4"/>
    <mergeCell ref="B3:B4"/>
    <mergeCell ref="C3:C4"/>
    <mergeCell ref="E3:E4"/>
    <mergeCell ref="F3:F4"/>
    <mergeCell ref="K16:M16"/>
    <mergeCell ref="K23:M23"/>
    <mergeCell ref="K2:M2"/>
    <mergeCell ref="L3:L4"/>
    <mergeCell ref="D3:D4"/>
    <mergeCell ref="M3:M4"/>
    <mergeCell ref="G3:G4"/>
    <mergeCell ref="H3:H4"/>
    <mergeCell ref="I3:I4"/>
    <mergeCell ref="J3:J4"/>
    <mergeCell ref="K3:K4"/>
  </mergeCells>
  <printOptions horizontalCentered="1" verticalCentered="1"/>
  <pageMargins left="0.25" right="0.25" top="0.25" bottom="0.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Munn</dc:creator>
  <cp:lastModifiedBy>John Munn</cp:lastModifiedBy>
  <cp:lastPrinted>2024-11-01T00:06:31Z</cp:lastPrinted>
  <dcterms:created xsi:type="dcterms:W3CDTF">2024-08-29T00:10:06Z</dcterms:created>
  <dcterms:modified xsi:type="dcterms:W3CDTF">2026-06-13T23:10:23Z</dcterms:modified>
</cp:coreProperties>
</file>